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AS-Listed\Energy Absolute Public Company Limited\Energy Absolute_June25'Q2 (SCT-14)\"/>
    </mc:Choice>
  </mc:AlternateContent>
  <xr:revisionPtr revIDLastSave="0" documentId="13_ncr:1_{6ED6DB83-F951-4361-A7F3-8D6684ED4328}" xr6:coauthVersionLast="47" xr6:coauthVersionMax="47" xr10:uidLastSave="{00000000-0000-0000-0000-000000000000}"/>
  <bookViews>
    <workbookView xWindow="-108" yWindow="-108" windowWidth="23256" windowHeight="12456" tabRatio="794" activeTab="1" xr2:uid="{00000000-000D-0000-FFFF-FFFF00000000}"/>
  </bookViews>
  <sheets>
    <sheet name="2-4" sheetId="10" r:id="rId1"/>
    <sheet name="5-6 (3m)" sheetId="11" r:id="rId2"/>
    <sheet name="7-8 (6m)" sheetId="16" r:id="rId3"/>
    <sheet name="9" sheetId="13" r:id="rId4"/>
    <sheet name="10" sheetId="14" r:id="rId5"/>
    <sheet name="11-13" sheetId="15" r:id="rId6"/>
  </sheets>
  <definedNames>
    <definedName name="_xlnm.Print_Area" localSheetId="4">'10'!$A$1:$AB$51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0" l="1"/>
  <c r="P28" i="14"/>
  <c r="P37" i="13"/>
  <c r="AB34" i="13" l="1"/>
  <c r="AD34" i="13" s="1"/>
  <c r="AH34" i="13" s="1"/>
  <c r="R39" i="13"/>
  <c r="Z18" i="14" l="1"/>
  <c r="AB18" i="14" s="1"/>
  <c r="AD22" i="13"/>
  <c r="AH22" i="13" s="1"/>
  <c r="A106" i="16" l="1"/>
  <c r="L71" i="16"/>
  <c r="J71" i="16"/>
  <c r="H71" i="16"/>
  <c r="F71" i="16"/>
  <c r="A56" i="16"/>
  <c r="A54" i="16"/>
  <c r="L51" i="16"/>
  <c r="J51" i="16"/>
  <c r="H51" i="16"/>
  <c r="F51" i="16"/>
  <c r="V37" i="13" s="1"/>
  <c r="L30" i="16"/>
  <c r="J30" i="16"/>
  <c r="H30" i="16"/>
  <c r="F30" i="16"/>
  <c r="L16" i="16"/>
  <c r="J16" i="16"/>
  <c r="H16" i="16"/>
  <c r="F16" i="16"/>
  <c r="J74" i="16" l="1"/>
  <c r="V28" i="14" s="1"/>
  <c r="F74" i="16"/>
  <c r="H35" i="16"/>
  <c r="H38" i="16" s="1"/>
  <c r="H83" i="16" s="1"/>
  <c r="F35" i="16"/>
  <c r="J35" i="16"/>
  <c r="L74" i="16"/>
  <c r="H74" i="16"/>
  <c r="L35" i="16"/>
  <c r="L38" i="16" s="1"/>
  <c r="L83" i="16" s="1"/>
  <c r="F38" i="16" l="1"/>
  <c r="F83" i="16" s="1"/>
  <c r="F36" i="15"/>
  <c r="J38" i="16"/>
  <c r="J77" i="16" s="1"/>
  <c r="J90" i="16" s="1"/>
  <c r="H77" i="16"/>
  <c r="H90" i="16" s="1"/>
  <c r="L77" i="16"/>
  <c r="L90" i="16" s="1"/>
  <c r="F49" i="11"/>
  <c r="J28" i="11"/>
  <c r="J83" i="16" l="1"/>
  <c r="F77" i="16"/>
  <c r="F90" i="16" s="1"/>
  <c r="A51" i="14"/>
  <c r="AB35" i="13"/>
  <c r="AD35" i="13" s="1"/>
  <c r="AH35" i="13" s="1"/>
  <c r="AB37" i="13"/>
  <c r="AD37" i="13" s="1"/>
  <c r="AB32" i="13"/>
  <c r="AD32" i="13" s="1"/>
  <c r="F39" i="13"/>
  <c r="J39" i="13" l="1"/>
  <c r="J26" i="13"/>
  <c r="J30" i="14"/>
  <c r="J21" i="14"/>
  <c r="H96" i="10" l="1"/>
  <c r="L51" i="10" l="1"/>
  <c r="J51" i="10"/>
  <c r="H51" i="10"/>
  <c r="H112" i="10" l="1"/>
  <c r="AH37" i="13" l="1"/>
  <c r="F16" i="11" l="1"/>
  <c r="F112" i="10" l="1"/>
  <c r="X28" i="14" l="1"/>
  <c r="Z28" i="14" s="1"/>
  <c r="X27" i="14"/>
  <c r="A128" i="10" l="1"/>
  <c r="A66" i="10"/>
  <c r="L26" i="13"/>
  <c r="J49" i="11" l="1"/>
  <c r="L28" i="11" l="1"/>
  <c r="X24" i="14" l="1"/>
  <c r="F96" i="10"/>
  <c r="J96" i="10"/>
  <c r="L96" i="10"/>
  <c r="F28" i="10"/>
  <c r="F53" i="10" s="1"/>
  <c r="Z24" i="14" l="1"/>
  <c r="AB24" i="14"/>
  <c r="AB24" i="13"/>
  <c r="AD24" i="13" s="1"/>
  <c r="AH24" i="13" s="1"/>
  <c r="AB21" i="13"/>
  <c r="AD21" i="13" s="1"/>
  <c r="F26" i="13"/>
  <c r="H26" i="13"/>
  <c r="Z27" i="14" l="1"/>
  <c r="X30" i="14"/>
  <c r="R30" i="14" l="1"/>
  <c r="L30" i="14"/>
  <c r="R21" i="14" l="1"/>
  <c r="L21" i="14"/>
  <c r="L39" i="13"/>
  <c r="AB29" i="13"/>
  <c r="AD29" i="13" s="1"/>
  <c r="AH29" i="13" s="1"/>
  <c r="T21" i="14" l="1"/>
  <c r="P21" i="14"/>
  <c r="N21" i="14"/>
  <c r="H21" i="14"/>
  <c r="F21" i="14" l="1"/>
  <c r="X14" i="14"/>
  <c r="Z14" i="14" s="1"/>
  <c r="AB14" i="14" s="1"/>
  <c r="H71" i="11"/>
  <c r="H49" i="11"/>
  <c r="H28" i="11"/>
  <c r="H16" i="11"/>
  <c r="L71" i="11"/>
  <c r="L49" i="11"/>
  <c r="L16" i="11"/>
  <c r="L33" i="11" s="1"/>
  <c r="L36" i="11" s="1"/>
  <c r="AH21" i="13"/>
  <c r="AB18" i="13"/>
  <c r="AD18" i="13" s="1"/>
  <c r="AH18" i="13" s="1"/>
  <c r="AF39" i="13"/>
  <c r="N26" i="13"/>
  <c r="P26" i="13"/>
  <c r="X17" i="14"/>
  <c r="Z17" i="14" s="1"/>
  <c r="AB17" i="14" s="1"/>
  <c r="H141" i="15"/>
  <c r="H111" i="15"/>
  <c r="H91" i="15"/>
  <c r="H36" i="15"/>
  <c r="L111" i="15"/>
  <c r="L91" i="15"/>
  <c r="L36" i="15"/>
  <c r="L48" i="15" s="1"/>
  <c r="L51" i="15" s="1"/>
  <c r="J111" i="15"/>
  <c r="F111" i="15"/>
  <c r="J91" i="15"/>
  <c r="F91" i="15"/>
  <c r="A62" i="15"/>
  <c r="A122" i="15" s="1"/>
  <c r="A61" i="15"/>
  <c r="A121" i="15" s="1"/>
  <c r="T30" i="14"/>
  <c r="N30" i="14"/>
  <c r="H30" i="14"/>
  <c r="F30" i="14"/>
  <c r="AB27" i="14"/>
  <c r="Z39" i="13"/>
  <c r="X39" i="13"/>
  <c r="V39" i="13"/>
  <c r="T39" i="13"/>
  <c r="N39" i="13"/>
  <c r="H39" i="13"/>
  <c r="AF26" i="13"/>
  <c r="Z26" i="13"/>
  <c r="X26" i="13"/>
  <c r="V26" i="13"/>
  <c r="T26" i="13"/>
  <c r="R26" i="13"/>
  <c r="A3" i="14"/>
  <c r="A3" i="15" s="1"/>
  <c r="A63" i="15" s="1"/>
  <c r="A123" i="15" s="1"/>
  <c r="J71" i="11"/>
  <c r="F71" i="11"/>
  <c r="F74" i="11" s="1"/>
  <c r="A56" i="11"/>
  <c r="A106" i="11"/>
  <c r="F28" i="11"/>
  <c r="F33" i="11" s="1"/>
  <c r="J16" i="11"/>
  <c r="A1" i="14"/>
  <c r="L131" i="15" l="1"/>
  <c r="L135" i="15" s="1"/>
  <c r="L141" i="15" s="1"/>
  <c r="H33" i="11"/>
  <c r="H36" i="11" s="1"/>
  <c r="H83" i="11" s="1"/>
  <c r="H74" i="11"/>
  <c r="J141" i="15"/>
  <c r="H48" i="15"/>
  <c r="H51" i="15" s="1"/>
  <c r="H131" i="15" s="1"/>
  <c r="H135" i="15" s="1"/>
  <c r="L83" i="11"/>
  <c r="J74" i="11"/>
  <c r="L74" i="11"/>
  <c r="J33" i="11"/>
  <c r="AB39" i="13"/>
  <c r="AB26" i="13"/>
  <c r="A54" i="11"/>
  <c r="A60" i="15"/>
  <c r="A120" i="15" s="1"/>
  <c r="A180" i="15" s="1"/>
  <c r="A1" i="13"/>
  <c r="F36" i="11" l="1"/>
  <c r="F77" i="11" s="1"/>
  <c r="F90" i="11" s="1"/>
  <c r="F48" i="15"/>
  <c r="F51" i="15" s="1"/>
  <c r="J36" i="11"/>
  <c r="J83" i="11" s="1"/>
  <c r="J36" i="15"/>
  <c r="J48" i="15" s="1"/>
  <c r="J51" i="15" s="1"/>
  <c r="L77" i="11"/>
  <c r="L90" i="11" s="1"/>
  <c r="Z30" i="14"/>
  <c r="P30" i="14"/>
  <c r="J166" i="10" s="1"/>
  <c r="H77" i="11"/>
  <c r="H90" i="11" s="1"/>
  <c r="V21" i="14"/>
  <c r="X19" i="14"/>
  <c r="Z19" i="14" s="1"/>
  <c r="AB19" i="14" s="1"/>
  <c r="AD26" i="13"/>
  <c r="AH26" i="13"/>
  <c r="V30" i="14"/>
  <c r="J131" i="15" l="1"/>
  <c r="J135" i="15" s="1"/>
  <c r="F131" i="15"/>
  <c r="F135" i="15" s="1"/>
  <c r="F141" i="15" s="1"/>
  <c r="J77" i="11"/>
  <c r="J90" i="11" s="1"/>
  <c r="F83" i="11"/>
  <c r="X21" i="14"/>
  <c r="AB28" i="14"/>
  <c r="AB30" i="14" s="1"/>
  <c r="P39" i="13" l="1"/>
  <c r="F166" i="10" s="1"/>
  <c r="F169" i="10" s="1"/>
  <c r="Z21" i="14"/>
  <c r="AB21" i="14" s="1"/>
  <c r="AH39" i="13" l="1"/>
  <c r="AD39" i="13"/>
  <c r="L166" i="10"/>
  <c r="L169" i="10" s="1"/>
  <c r="H166" i="10"/>
  <c r="H169" i="10" s="1"/>
  <c r="A190" i="10"/>
  <c r="A130" i="10"/>
  <c r="A129" i="10"/>
  <c r="A127" i="10"/>
  <c r="L112" i="10"/>
  <c r="J112" i="10"/>
  <c r="A67" i="10"/>
  <c r="A65" i="10"/>
  <c r="L28" i="10"/>
  <c r="J28" i="10"/>
  <c r="H28" i="10"/>
  <c r="H53" i="10" s="1"/>
  <c r="F114" i="10" l="1"/>
  <c r="F171" i="10" s="1"/>
  <c r="J114" i="10"/>
  <c r="H114" i="10"/>
  <c r="L114" i="10"/>
  <c r="L171" i="10" s="1"/>
  <c r="J53" i="10"/>
  <c r="L53" i="10"/>
  <c r="H171" i="10" l="1"/>
  <c r="J169" i="10" l="1"/>
  <c r="J171" i="10" s="1"/>
</calcChain>
</file>

<file path=xl/sharedStrings.xml><?xml version="1.0" encoding="utf-8"?>
<sst xmlns="http://schemas.openxmlformats.org/spreadsheetml/2006/main" count="607" uniqueCount="327">
  <si>
    <t>Energy Absolute Public Company Limited</t>
  </si>
  <si>
    <t xml:space="preserve">Statement of Financial Position </t>
  </si>
  <si>
    <t>Consolidated</t>
  </si>
  <si>
    <t>Separate</t>
  </si>
  <si>
    <t>financial information</t>
  </si>
  <si>
    <t>Unaudited</t>
  </si>
  <si>
    <t>Audited</t>
  </si>
  <si>
    <t>31 December</t>
  </si>
  <si>
    <t>2024</t>
  </si>
  <si>
    <t>Notes</t>
  </si>
  <si>
    <t>Baht’000</t>
  </si>
  <si>
    <t>Assets</t>
  </si>
  <si>
    <t>Current assets</t>
  </si>
  <si>
    <t xml:space="preserve">Cash and cash equivalents </t>
  </si>
  <si>
    <t>Trade accounts receivable, net</t>
  </si>
  <si>
    <t>Current portion of finance lease receivables, net</t>
  </si>
  <si>
    <t>Other current financial assets</t>
  </si>
  <si>
    <t>Other current receivables, net</t>
  </si>
  <si>
    <t>Short-term loans to related parties, net</t>
  </si>
  <si>
    <t>Inventories, net</t>
  </si>
  <si>
    <t>Non-current assets held-for-sale</t>
  </si>
  <si>
    <t>Total current assets</t>
  </si>
  <si>
    <t>Non-current assets</t>
  </si>
  <si>
    <t>Deposits at financial institutions used as collateral</t>
  </si>
  <si>
    <t>Instalment receivables, net</t>
  </si>
  <si>
    <t>Finance lease receivables, net</t>
  </si>
  <si>
    <t>Financial assets measured at fair value</t>
  </si>
  <si>
    <t>through other comprehensive income</t>
  </si>
  <si>
    <t>Financial assets measured at amortised cost</t>
  </si>
  <si>
    <t>Investments in subsidiaries, net</t>
  </si>
  <si>
    <t>Investments in associates</t>
  </si>
  <si>
    <t>and related parties, net</t>
  </si>
  <si>
    <t>Investment property, net</t>
  </si>
  <si>
    <t>Property, plant and equipment, net</t>
  </si>
  <si>
    <t>Right-of-use assets, net</t>
  </si>
  <si>
    <t>Goodwill, net</t>
  </si>
  <si>
    <t>Intangible assets, net</t>
  </si>
  <si>
    <t>Deferred tax assets, net</t>
  </si>
  <si>
    <t>Other non-current assets, net</t>
  </si>
  <si>
    <t>Total non-current assets</t>
  </si>
  <si>
    <t>Total assets</t>
  </si>
  <si>
    <t>Director ________________________________________________</t>
  </si>
  <si>
    <t>The accompanying condensed notes to the interim financial information are an integral part of this interim financial information.</t>
  </si>
  <si>
    <t>Liabilities and equity</t>
  </si>
  <si>
    <t>Current liabilities</t>
  </si>
  <si>
    <t>Short-term loans from financial institutions, net</t>
  </si>
  <si>
    <t>Trade accounts payable</t>
  </si>
  <si>
    <t>Other current payables</t>
  </si>
  <si>
    <t>Construction payables and payables</t>
  </si>
  <si>
    <t>for purchase of assets</t>
  </si>
  <si>
    <t xml:space="preserve">Short-term loans from related parties </t>
  </si>
  <si>
    <t xml:space="preserve">Current portion of long-term loans from </t>
  </si>
  <si>
    <t>financial institutions, net</t>
  </si>
  <si>
    <t>Current portion of lease liabilities, net</t>
  </si>
  <si>
    <t>Current portion of debentures, net</t>
  </si>
  <si>
    <t>Corporate income tax payable</t>
  </si>
  <si>
    <t xml:space="preserve">Liabilities directly associated with </t>
  </si>
  <si>
    <t>Retention for constructions</t>
  </si>
  <si>
    <t>Total current liabilities</t>
  </si>
  <si>
    <t>Non-current liabilities</t>
  </si>
  <si>
    <t>Long-term loans from financial institutions, net</t>
  </si>
  <si>
    <t>Long-term loan from related parties</t>
  </si>
  <si>
    <t>Derivative liabilities</t>
  </si>
  <si>
    <t>Debentures, net</t>
  </si>
  <si>
    <t>Lease liabilities, net</t>
  </si>
  <si>
    <t>Deferred tax liabilities, net</t>
  </si>
  <si>
    <t>Advance receipts for land rental from related parties</t>
  </si>
  <si>
    <t>Provision for decommissioning costs</t>
  </si>
  <si>
    <t>Other non-current liabilities</t>
  </si>
  <si>
    <t>Total non-current liabilities</t>
  </si>
  <si>
    <t>Total liabilities</t>
  </si>
  <si>
    <t>Note</t>
  </si>
  <si>
    <r>
      <t xml:space="preserve">Liabilities and equity </t>
    </r>
    <r>
      <rPr>
        <sz val="10"/>
        <rFont val="Arial"/>
        <family val="2"/>
      </rPr>
      <t>(continued)</t>
    </r>
  </si>
  <si>
    <t>Equity</t>
  </si>
  <si>
    <t>Share capital</t>
  </si>
  <si>
    <t>Authorised share capital</t>
  </si>
  <si>
    <t xml:space="preserve">- 8,664,463,266 ordinary shares </t>
  </si>
  <si>
    <t xml:space="preserve">    at par value of Baht 0.10 per share</t>
  </si>
  <si>
    <t xml:space="preserve">    (2024: 4,003,341,400 ordinary shares </t>
  </si>
  <si>
    <t>Issued and paid-up share capital</t>
  </si>
  <si>
    <t>- 7,426,682,800 ordinary shares</t>
  </si>
  <si>
    <t xml:space="preserve">    (2024: 3,713,341,400 ordinary shares </t>
  </si>
  <si>
    <t>Premium on share capital</t>
  </si>
  <si>
    <t>Warrants</t>
  </si>
  <si>
    <t xml:space="preserve">Retained earnings </t>
  </si>
  <si>
    <t xml:space="preserve">Appropriated </t>
  </si>
  <si>
    <t>- Legal reserve</t>
  </si>
  <si>
    <t>Unappropriated</t>
  </si>
  <si>
    <t>Surplus from business combination</t>
  </si>
  <si>
    <t>under common control</t>
  </si>
  <si>
    <t>Other components of equity</t>
  </si>
  <si>
    <t>Equity attributable to owners of the parent</t>
  </si>
  <si>
    <t>Non-controlling interests</t>
  </si>
  <si>
    <t>Total equity</t>
  </si>
  <si>
    <t>Total liabilities and equity</t>
  </si>
  <si>
    <t>Statement of Comprehensive Income</t>
  </si>
  <si>
    <t>Revenue from sales and services</t>
  </si>
  <si>
    <t>Revenue from subsidy for adders</t>
  </si>
  <si>
    <t>Dividend income</t>
  </si>
  <si>
    <t>Other income</t>
  </si>
  <si>
    <t>Total revenues</t>
  </si>
  <si>
    <t>Cost of sales and services</t>
  </si>
  <si>
    <t>Selling expenses and distribution costs</t>
  </si>
  <si>
    <t>Administrative expenses</t>
  </si>
  <si>
    <t>Expected credit losses</t>
  </si>
  <si>
    <t>a business combination achieved in stage</t>
  </si>
  <si>
    <t>financial instruments, net</t>
  </si>
  <si>
    <t>Finance costs</t>
  </si>
  <si>
    <t>Total expenses</t>
  </si>
  <si>
    <t>and joint ventures, net</t>
  </si>
  <si>
    <t>Income tax</t>
  </si>
  <si>
    <t>Other comprehensive income (expense)</t>
  </si>
  <si>
    <t xml:space="preserve">Items that will not be reclassified </t>
  </si>
  <si>
    <t>subsequently to profit or loss</t>
  </si>
  <si>
    <t xml:space="preserve">   equity instruments at fair value through </t>
  </si>
  <si>
    <t xml:space="preserve">   other comprehensive income, net</t>
  </si>
  <si>
    <t xml:space="preserve">   Income tax on item that will not be reclassified</t>
  </si>
  <si>
    <t xml:space="preserve">   subsequently to profit or loss</t>
  </si>
  <si>
    <t xml:space="preserve">Total items that will not be reclassified </t>
  </si>
  <si>
    <t xml:space="preserve">Items that will be reclassified </t>
  </si>
  <si>
    <t xml:space="preserve">   from associates and joint ventures accounted</t>
  </si>
  <si>
    <t xml:space="preserve">   for using the equity method, net</t>
  </si>
  <si>
    <t>Currency translation differences</t>
  </si>
  <si>
    <t>for the period, net of tax</t>
  </si>
  <si>
    <t>Total comprehensive income (expense)</t>
  </si>
  <si>
    <t xml:space="preserve"> for the period</t>
  </si>
  <si>
    <t>Owners of the parent</t>
  </si>
  <si>
    <t xml:space="preserve">Total comprehensive income (expense) </t>
  </si>
  <si>
    <t>attributable to</t>
  </si>
  <si>
    <t>Statement of Changes in Equity</t>
  </si>
  <si>
    <t>Consolidated financial information</t>
  </si>
  <si>
    <t>Attributable to the owners of the parent</t>
  </si>
  <si>
    <t>Share of other</t>
  </si>
  <si>
    <t>Discount</t>
  </si>
  <si>
    <t>Change in</t>
  </si>
  <si>
    <t>comprehensive</t>
  </si>
  <si>
    <t>from changes</t>
  </si>
  <si>
    <t>fair value of</t>
  </si>
  <si>
    <t>income</t>
  </si>
  <si>
    <t>Issued and</t>
  </si>
  <si>
    <t>in shareholding</t>
  </si>
  <si>
    <t xml:space="preserve">Remeasurements </t>
  </si>
  <si>
    <t>investments</t>
  </si>
  <si>
    <t>Currency</t>
  </si>
  <si>
    <t>(expense) of</t>
  </si>
  <si>
    <t>Total other</t>
  </si>
  <si>
    <t xml:space="preserve"> paid-up</t>
  </si>
  <si>
    <t>Premium on</t>
  </si>
  <si>
    <t>Treasury</t>
  </si>
  <si>
    <t>Retained earnings</t>
  </si>
  <si>
    <t>interests in</t>
  </si>
  <si>
    <t xml:space="preserve"> in equity</t>
  </si>
  <si>
    <t>translation</t>
  </si>
  <si>
    <t>associates and</t>
  </si>
  <si>
    <t>components</t>
  </si>
  <si>
    <t>Total owners</t>
  </si>
  <si>
    <t>Non-controlling</t>
  </si>
  <si>
    <t>Total</t>
  </si>
  <si>
    <t>share capital</t>
  </si>
  <si>
    <t>ordinary shares</t>
  </si>
  <si>
    <t>Legal reserve</t>
  </si>
  <si>
    <t xml:space="preserve"> subsidiaries</t>
  </si>
  <si>
    <t>benefit obligations</t>
  </si>
  <si>
    <t xml:space="preserve"> instruments</t>
  </si>
  <si>
    <t>differences</t>
  </si>
  <si>
    <t>joint ventures</t>
  </si>
  <si>
    <t>of equity</t>
  </si>
  <si>
    <t>of the parent</t>
  </si>
  <si>
    <t>interests</t>
  </si>
  <si>
    <t xml:space="preserve"> equity</t>
  </si>
  <si>
    <t>Bath'000</t>
  </si>
  <si>
    <t>Opening balance as at 1 January 2024</t>
  </si>
  <si>
    <t>Changes in equity for the period</t>
  </si>
  <si>
    <t>Treasury share</t>
  </si>
  <si>
    <t>Total comprehensive income (expense) for the period</t>
  </si>
  <si>
    <t>Opening balance as at 1 January 2025</t>
  </si>
  <si>
    <t>combination achieved in stage</t>
  </si>
  <si>
    <t>Separate financial information</t>
  </si>
  <si>
    <t>Other component of equity</t>
  </si>
  <si>
    <t>Surplus</t>
  </si>
  <si>
    <t>from business</t>
  </si>
  <si>
    <t>Remeasurements</t>
  </si>
  <si>
    <t>Change in fair value</t>
  </si>
  <si>
    <t>combination under</t>
  </si>
  <si>
    <t>of an investment in</t>
  </si>
  <si>
    <t>common control</t>
  </si>
  <si>
    <t>an equity instrument</t>
  </si>
  <si>
    <t>equity</t>
  </si>
  <si>
    <t>Baht'000</t>
  </si>
  <si>
    <t xml:space="preserve">Statement of Cash Flows </t>
  </si>
  <si>
    <t>Cash flows from operating activities</t>
  </si>
  <si>
    <t xml:space="preserve">   </t>
  </si>
  <si>
    <t>- Depreciation and amortisation</t>
  </si>
  <si>
    <t>- Expected credit losses</t>
  </si>
  <si>
    <t>- (Gains) losses on remeasurement of financial instruments</t>
  </si>
  <si>
    <t>- Interest income</t>
  </si>
  <si>
    <t>- Dividend income</t>
  </si>
  <si>
    <t>- Finance costs</t>
  </si>
  <si>
    <t xml:space="preserve">  and joint ventures, net</t>
  </si>
  <si>
    <t xml:space="preserve">- Losses on fair value measurement of </t>
  </si>
  <si>
    <t>- Unrealised (gains) losses on exchange rates, net</t>
  </si>
  <si>
    <t>- Amortisation of advance receipts for land rental</t>
  </si>
  <si>
    <t>Cash flows before changes in operating assets and liabilities</t>
  </si>
  <si>
    <t>Change in operating assets and liabilities:</t>
  </si>
  <si>
    <t>- Trade accounts receivable</t>
  </si>
  <si>
    <t>- Instalment receivables</t>
  </si>
  <si>
    <t>- Finance lease receivables</t>
  </si>
  <si>
    <t>- Other current receivables</t>
  </si>
  <si>
    <t>- Inventories</t>
  </si>
  <si>
    <t>- Other non-current assets</t>
  </si>
  <si>
    <t>- Trade accounts payable</t>
  </si>
  <si>
    <t>- Other current payables</t>
  </si>
  <si>
    <t>- Other non-current liabilities</t>
  </si>
  <si>
    <t>Cash generated from operations</t>
  </si>
  <si>
    <t>- Income tax paid</t>
  </si>
  <si>
    <t>Cash flows from investing activities</t>
  </si>
  <si>
    <t xml:space="preserve">Proceeds from short-term loans to related parties </t>
  </si>
  <si>
    <t xml:space="preserve">Payments for short-term loans to related parties </t>
  </si>
  <si>
    <t>Proceeds from long-term loans to related parties</t>
  </si>
  <si>
    <t>Payments for long-term loans to related parties</t>
  </si>
  <si>
    <t>Payments for investments in subsidiaries</t>
  </si>
  <si>
    <t>Net proceeds from a business combination achieved in stage</t>
  </si>
  <si>
    <t>Payments for investments in associates</t>
  </si>
  <si>
    <t>Payments for investments in joint ventures</t>
  </si>
  <si>
    <t>Proceeds from disposal of an investment in a joint venture</t>
  </si>
  <si>
    <t>Payments for purchases of property, plant and equipment</t>
  </si>
  <si>
    <t>Proceeds from disposals of machines and equipment</t>
  </si>
  <si>
    <t>Payments for purchases of intangible assets</t>
  </si>
  <si>
    <t>Proceeds from dividend income</t>
  </si>
  <si>
    <t>Proceeds from interest income</t>
  </si>
  <si>
    <t>Proceeds from finance lease receivables</t>
  </si>
  <si>
    <t>Cash flows from financing activities</t>
  </si>
  <si>
    <t>Proceeds from short-term loans from financial institutions</t>
  </si>
  <si>
    <t>Payments for short-term loans from financial institutions</t>
  </si>
  <si>
    <t>Proceeds from long-term loans from financial institutions</t>
  </si>
  <si>
    <t>Payments for long-term loans from financial institutions</t>
  </si>
  <si>
    <t>Proceeds from short-term loans from related parties</t>
  </si>
  <si>
    <t>Payments for short-term loans from related parties</t>
  </si>
  <si>
    <t>Proceeds from long-term loans from related parties</t>
  </si>
  <si>
    <t>Payments for deferred financing fee of long-term loans</t>
  </si>
  <si>
    <t>from financial institutions</t>
  </si>
  <si>
    <t>Payments for lease liabilities</t>
  </si>
  <si>
    <t>Payments for treasury share</t>
  </si>
  <si>
    <t>Proceeds from issuance of ordinary shares</t>
  </si>
  <si>
    <t>Interest paid</t>
  </si>
  <si>
    <t>Net cash generated from (used in) financing activities</t>
  </si>
  <si>
    <t>Beginning balance</t>
  </si>
  <si>
    <t xml:space="preserve">Ending balance </t>
  </si>
  <si>
    <t>Cash and cash equivalents were made up as follows:</t>
  </si>
  <si>
    <t xml:space="preserve">- Cash on hand and deposits at financial </t>
  </si>
  <si>
    <t>Supplymentary of cash flows information:</t>
  </si>
  <si>
    <t xml:space="preserve">- Changes in construction payables and </t>
  </si>
  <si>
    <t xml:space="preserve">   payables for purchase of fixed assets</t>
  </si>
  <si>
    <t xml:space="preserve">   (including retention for constructions)</t>
  </si>
  <si>
    <t>sales of machines and equipment</t>
  </si>
  <si>
    <t>- Transfer to investment properties</t>
  </si>
  <si>
    <t>Current portion of long-term loans to related parties</t>
  </si>
  <si>
    <t xml:space="preserve">- Changes in accounts receivable from </t>
  </si>
  <si>
    <t>Profit (loss) for the period</t>
  </si>
  <si>
    <t>Profit (loss) attributable to</t>
  </si>
  <si>
    <t xml:space="preserve">   a business combination achieved in stage</t>
  </si>
  <si>
    <t xml:space="preserve">   from related parties</t>
  </si>
  <si>
    <t>Payments for investment in other current financial assets</t>
  </si>
  <si>
    <t xml:space="preserve">   institutions maturities within three months</t>
  </si>
  <si>
    <t>Net increase (decrease) in cash and cash equivalents</t>
  </si>
  <si>
    <t>Investments in joint ventures</t>
  </si>
  <si>
    <t>assets classified as held-for-sale</t>
  </si>
  <si>
    <t xml:space="preserve">share </t>
  </si>
  <si>
    <t>of employee</t>
  </si>
  <si>
    <t>- Losses from disposal of machines and equipment</t>
  </si>
  <si>
    <t>Provisions for employee benefits obligation</t>
  </si>
  <si>
    <t>- (Reversal of) allowance for decrease in value of inventories</t>
  </si>
  <si>
    <t>Increased from a business</t>
  </si>
  <si>
    <t>share</t>
  </si>
  <si>
    <t>Current portion of instalment receivables, net</t>
  </si>
  <si>
    <t>Total items that will be reclassified to profit or loss</t>
  </si>
  <si>
    <t>As at 30 June 2025</t>
  </si>
  <si>
    <t>30 June</t>
  </si>
  <si>
    <t>For the three-month period ended 30 June 2025</t>
  </si>
  <si>
    <t>-</t>
  </si>
  <si>
    <t>For the six-month period ended 30 June 2025</t>
  </si>
  <si>
    <t xml:space="preserve">Dividend paid </t>
  </si>
  <si>
    <t>Closing balance as at 30 June 2024</t>
  </si>
  <si>
    <t>Closing balance as at 30 June 2025</t>
  </si>
  <si>
    <t>- Losses on write-off of machines and equipment</t>
  </si>
  <si>
    <t>- Gains on lease termination</t>
  </si>
  <si>
    <t>Payment for investments in financial assets measured</t>
  </si>
  <si>
    <t>at fair value through other comprehensive income</t>
  </si>
  <si>
    <t>Dividend paid</t>
  </si>
  <si>
    <t>- Changes in right-of-use assets</t>
  </si>
  <si>
    <t>Payments for repayment of debentures</t>
  </si>
  <si>
    <t>Net cash generated from (used in) investing activities</t>
  </si>
  <si>
    <t>Net cash generated from operating activities</t>
  </si>
  <si>
    <t>- Changes in intangible assets</t>
  </si>
  <si>
    <t>Profit (loss) before income tax for the period</t>
  </si>
  <si>
    <t>Adjustments to reconcile profit (loss) before income tax</t>
  </si>
  <si>
    <t>Profit (loss) before income tax</t>
  </si>
  <si>
    <t>Share of loss from investments in associates</t>
  </si>
  <si>
    <t xml:space="preserve">   Share of other comprehensive income (expense)</t>
  </si>
  <si>
    <t xml:space="preserve">Earnings (loss) per share </t>
  </si>
  <si>
    <t>Basic earnings (loss) per share (Baht per share)</t>
  </si>
  <si>
    <t>Other comprehensive expense</t>
  </si>
  <si>
    <t xml:space="preserve">Gains (losses) on remeasurement of </t>
  </si>
  <si>
    <t>Currency exchange gains (losses), net</t>
  </si>
  <si>
    <t xml:space="preserve">   Losses from remeasurement of investments in</t>
  </si>
  <si>
    <t>- Losses on write-off of investment properties</t>
  </si>
  <si>
    <t>- Losses on write-off of intangible assets</t>
  </si>
  <si>
    <t xml:space="preserve">    at par value of Baht 0.10 per share)</t>
  </si>
  <si>
    <t xml:space="preserve">Losses on remeasurement of </t>
  </si>
  <si>
    <t>Change in shareholding interests in subsidiaries</t>
  </si>
  <si>
    <t>to net cash provided by operations:</t>
  </si>
  <si>
    <t>Increased in ordinary shares</t>
  </si>
  <si>
    <t>- Assets return from instalment sales contract</t>
  </si>
  <si>
    <t>Diluted earnings per share (Baht per share)</t>
  </si>
  <si>
    <t>- Losses on modification of financial liabilities</t>
  </si>
  <si>
    <t>- (Reversal of) retirement benefit expenses</t>
  </si>
  <si>
    <t>- Share of losses from investments in associates</t>
  </si>
  <si>
    <t>Exchange rate effects on cash and cash equivalents</t>
  </si>
  <si>
    <t>Payments for long-term loans from related parties</t>
  </si>
  <si>
    <t>Long-term loans to another party</t>
  </si>
  <si>
    <t>Losses on modification of financial liabilities</t>
  </si>
  <si>
    <t xml:space="preserve">Losses on fair value measurement of </t>
  </si>
  <si>
    <t xml:space="preserve">    at paid-up of Baht 0.10 per share</t>
  </si>
  <si>
    <t xml:space="preserve">    at paid-up of Baht 0.10 per share)</t>
  </si>
  <si>
    <t xml:space="preserve"> </t>
  </si>
  <si>
    <t>for the period</t>
  </si>
  <si>
    <t>Total comprehensive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</si>
</sst>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;\(#,##0\)"/>
    <numFmt numFmtId="167" formatCode="#,##0;\(#,##0\);\-"/>
    <numFmt numFmtId="168" formatCode="#,##0.0;\(#,##0.0\)"/>
    <numFmt numFmtId="169" formatCode="#,##0.00;\(#,##0.00\);\-"/>
    <numFmt numFmtId="170" formatCode="[$$]#,##0.00_);\([$$]#,##0.00\)"/>
    <numFmt numFmtId="171" formatCode="General\ "/>
    <numFmt numFmtId="172" formatCode="_(* #,##0.00_);_(* \(#,##0.00\);_(* \-??_);_(@_)"/>
    <numFmt numFmtId="173" formatCode="&quot; $&quot;#,##0\ ;&quot; $(&quot;#,##0\);&quot; $- &quot;;@\ "/>
    <numFmt numFmtId="174" formatCode="_-* #,##0.00_-;\-* #,##0.00_-;_-* \-??_-;_-@_-"/>
    <numFmt numFmtId="175" formatCode="#,##0.00\ ;&quot; (&quot;#,##0.00\);&quot; -&quot;#\ ;@\ "/>
  </numFmts>
  <fonts count="16" x14ac:knownFonts="1">
    <font>
      <sz val="11"/>
      <color theme="1"/>
      <name val="Calibri"/>
      <family val="2"/>
      <scheme val="minor"/>
    </font>
    <font>
      <sz val="10"/>
      <name val="Cordia New"/>
      <family val="2"/>
    </font>
    <font>
      <sz val="10"/>
      <name val="Arial"/>
      <family val="2"/>
    </font>
    <font>
      <sz val="14"/>
      <name val="Cordia New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4"/>
      <color rgb="FF000000"/>
      <name val="Browallia New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Tahoma"/>
      <family val="2"/>
    </font>
    <font>
      <sz val="11"/>
      <color rgb="FF000000"/>
      <name val="Tahoma"/>
      <family val="2"/>
    </font>
    <font>
      <u/>
      <sz val="10"/>
      <color rgb="FF0563C1"/>
      <name val="Georgi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54">
    <xf numFmtId="0" fontId="0" fillId="0" borderId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170" fontId="8" fillId="0" borderId="0" applyAlignment="0"/>
    <xf numFmtId="0" fontId="1" fillId="0" borderId="0"/>
    <xf numFmtId="0" fontId="2" fillId="0" borderId="0"/>
    <xf numFmtId="0" fontId="9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7" fillId="0" borderId="0"/>
    <xf numFmtId="0" fontId="11" fillId="0" borderId="0" applyBorder="0" applyProtection="0"/>
    <xf numFmtId="172" fontId="12" fillId="0" borderId="0" applyBorder="0" applyProtection="0"/>
    <xf numFmtId="173" fontId="2" fillId="0" borderId="0" applyFill="0" applyBorder="0" applyAlignment="0" applyProtection="0"/>
    <xf numFmtId="43" fontId="7" fillId="0" borderId="0" applyFont="0" applyFill="0" applyBorder="0" applyAlignment="0" applyProtection="0"/>
    <xf numFmtId="173" fontId="2" fillId="0" borderId="0" applyFill="0" applyBorder="0" applyAlignment="0" applyProtection="0"/>
    <xf numFmtId="171" fontId="2" fillId="0" borderId="0"/>
    <xf numFmtId="172" fontId="12" fillId="0" borderId="0" applyBorder="0" applyProtection="0"/>
    <xf numFmtId="173" fontId="2" fillId="0" borderId="0" applyBorder="0" applyProtection="0"/>
    <xf numFmtId="0" fontId="11" fillId="0" borderId="0" applyBorder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2" fillId="0" borderId="0" applyFill="0" applyBorder="0" applyAlignment="0" applyProtection="0"/>
    <xf numFmtId="43" fontId="8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7" fillId="0" borderId="0" applyFont="0" applyFill="0" applyBorder="0" applyAlignment="0" applyProtection="0"/>
    <xf numFmtId="175" fontId="2" fillId="0" borderId="0" applyFill="0" applyBorder="0" applyAlignment="0" applyProtection="0"/>
    <xf numFmtId="170" fontId="8" fillId="0" borderId="0" applyAlignment="0"/>
    <xf numFmtId="0" fontId="13" fillId="0" borderId="4" applyNumberFormat="0" applyFill="0" applyBorder="0" applyAlignment="0">
      <alignment wrapText="1"/>
      <protection locked="0"/>
    </xf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200">
    <xf numFmtId="0" fontId="0" fillId="0" borderId="0" xfId="0"/>
    <xf numFmtId="166" fontId="2" fillId="0" borderId="0" xfId="9" applyNumberFormat="1" applyFont="1" applyAlignment="1">
      <alignment vertical="center"/>
    </xf>
    <xf numFmtId="166" fontId="2" fillId="0" borderId="0" xfId="0" applyNumberFormat="1" applyFont="1" applyAlignment="1">
      <alignment horizontal="left" vertical="center"/>
    </xf>
    <xf numFmtId="166" fontId="2" fillId="0" borderId="0" xfId="0" applyNumberFormat="1" applyFont="1" applyAlignment="1">
      <alignment vertical="center"/>
    </xf>
    <xf numFmtId="166" fontId="4" fillId="0" borderId="0" xfId="7" applyNumberFormat="1" applyFont="1" applyAlignment="1">
      <alignment horizontal="left" vertical="center"/>
    </xf>
    <xf numFmtId="166" fontId="4" fillId="0" borderId="0" xfId="9" applyNumberFormat="1" applyFont="1" applyAlignment="1">
      <alignment horizontal="left" vertical="center"/>
    </xf>
    <xf numFmtId="166" fontId="2" fillId="0" borderId="0" xfId="9" applyNumberFormat="1" applyFont="1" applyAlignment="1">
      <alignment horizontal="left" vertical="center"/>
    </xf>
    <xf numFmtId="166" fontId="4" fillId="0" borderId="1" xfId="12" applyNumberFormat="1" applyFont="1" applyBorder="1" applyAlignment="1">
      <alignment horizontal="left" vertical="center"/>
    </xf>
    <xf numFmtId="166" fontId="4" fillId="0" borderId="1" xfId="9" applyNumberFormat="1" applyFont="1" applyBorder="1" applyAlignment="1">
      <alignment horizontal="left" vertical="center"/>
    </xf>
    <xf numFmtId="0" fontId="2" fillId="0" borderId="0" xfId="11" applyFont="1" applyAlignment="1">
      <alignment vertical="center"/>
    </xf>
    <xf numFmtId="166" fontId="4" fillId="0" borderId="0" xfId="0" applyNumberFormat="1" applyFont="1" applyAlignment="1">
      <alignment horizontal="left" vertical="center"/>
    </xf>
    <xf numFmtId="166" fontId="4" fillId="0" borderId="1" xfId="0" applyNumberFormat="1" applyFont="1" applyBorder="1" applyAlignment="1">
      <alignment horizontal="left" vertical="center"/>
    </xf>
    <xf numFmtId="166" fontId="4" fillId="0" borderId="0" xfId="9" applyNumberFormat="1" applyFont="1" applyAlignment="1">
      <alignment vertical="center"/>
    </xf>
    <xf numFmtId="166" fontId="4" fillId="0" borderId="0" xfId="12" applyNumberFormat="1" applyFont="1" applyAlignment="1">
      <alignment horizontal="left" vertical="center"/>
    </xf>
    <xf numFmtId="166" fontId="2" fillId="0" borderId="0" xfId="9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10" applyFont="1" applyAlignment="1">
      <alignment vertical="center"/>
    </xf>
    <xf numFmtId="0" fontId="2" fillId="0" borderId="0" xfId="0" applyFont="1" applyAlignment="1">
      <alignment horizontal="left" vertical="center"/>
    </xf>
    <xf numFmtId="166" fontId="2" fillId="0" borderId="0" xfId="0" quotePrefix="1" applyNumberFormat="1" applyFont="1" applyAlignment="1">
      <alignment horizontal="left" vertical="center"/>
    </xf>
    <xf numFmtId="166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/>
    </xf>
    <xf numFmtId="167" fontId="2" fillId="0" borderId="1" xfId="0" applyNumberFormat="1" applyFont="1" applyBorder="1" applyAlignment="1">
      <alignment horizontal="right" vertical="center"/>
    </xf>
    <xf numFmtId="167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4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0" fontId="4" fillId="0" borderId="1" xfId="8" applyFont="1" applyBorder="1" applyAlignment="1">
      <alignment horizontal="right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8" applyNumberFormat="1" applyFont="1" applyAlignment="1">
      <alignment horizontal="right" vertical="center"/>
    </xf>
    <xf numFmtId="167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167" fontId="2" fillId="0" borderId="0" xfId="0" applyNumberFormat="1" applyFont="1" applyAlignment="1">
      <alignment vertical="center"/>
    </xf>
    <xf numFmtId="168" fontId="2" fillId="0" borderId="0" xfId="0" applyNumberFormat="1" applyFont="1" applyAlignment="1">
      <alignment horizontal="center" vertical="center"/>
    </xf>
    <xf numFmtId="167" fontId="2" fillId="0" borderId="1" xfId="0" applyNumberFormat="1" applyFont="1" applyBorder="1" applyAlignment="1">
      <alignment vertical="center"/>
    </xf>
    <xf numFmtId="167" fontId="2" fillId="0" borderId="0" xfId="6" applyNumberFormat="1" applyFont="1" applyAlignment="1">
      <alignment horizontal="right" vertical="center"/>
    </xf>
    <xf numFmtId="167" fontId="2" fillId="0" borderId="1" xfId="6" applyNumberFormat="1" applyFont="1" applyBorder="1" applyAlignment="1">
      <alignment horizontal="right" vertical="center"/>
    </xf>
    <xf numFmtId="167" fontId="2" fillId="0" borderId="2" xfId="0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7" fontId="4" fillId="0" borderId="1" xfId="8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left" vertical="center"/>
    </xf>
    <xf numFmtId="166" fontId="2" fillId="0" borderId="0" xfId="0" quotePrefix="1" applyNumberFormat="1" applyFont="1" applyAlignment="1">
      <alignment horizontal="center" vertical="center"/>
    </xf>
    <xf numFmtId="168" fontId="2" fillId="0" borderId="0" xfId="0" quotePrefix="1" applyNumberFormat="1" applyFont="1" applyAlignment="1">
      <alignment horizontal="center" vertical="center"/>
    </xf>
    <xf numFmtId="167" fontId="2" fillId="0" borderId="2" xfId="0" applyNumberFormat="1" applyFont="1" applyBorder="1" applyAlignment="1">
      <alignment vertical="center"/>
    </xf>
    <xf numFmtId="166" fontId="2" fillId="0" borderId="0" xfId="9" applyNumberFormat="1" applyFont="1" applyAlignment="1">
      <alignment horizontal="center" vertical="center"/>
    </xf>
    <xf numFmtId="167" fontId="2" fillId="0" borderId="0" xfId="9" applyNumberFormat="1" applyFont="1" applyAlignment="1">
      <alignment horizontal="right" vertical="center"/>
    </xf>
    <xf numFmtId="164" fontId="2" fillId="0" borderId="0" xfId="9" applyNumberFormat="1" applyFont="1" applyAlignment="1">
      <alignment horizontal="left" vertical="center"/>
    </xf>
    <xf numFmtId="164" fontId="2" fillId="0" borderId="0" xfId="9" applyNumberFormat="1" applyFont="1" applyAlignment="1">
      <alignment horizontal="center" vertical="center"/>
    </xf>
    <xf numFmtId="166" fontId="2" fillId="0" borderId="1" xfId="9" applyNumberFormat="1" applyFont="1" applyBorder="1" applyAlignment="1">
      <alignment horizontal="center" vertical="center"/>
    </xf>
    <xf numFmtId="166" fontId="2" fillId="0" borderId="1" xfId="9" applyNumberFormat="1" applyFont="1" applyBorder="1" applyAlignment="1">
      <alignment horizontal="left" vertical="center"/>
    </xf>
    <xf numFmtId="167" fontId="2" fillId="0" borderId="1" xfId="9" applyNumberFormat="1" applyFont="1" applyBorder="1" applyAlignment="1">
      <alignment horizontal="right" vertical="center"/>
    </xf>
    <xf numFmtId="164" fontId="2" fillId="0" borderId="1" xfId="9" applyNumberFormat="1" applyFont="1" applyBorder="1" applyAlignment="1">
      <alignment horizontal="left" vertical="center"/>
    </xf>
    <xf numFmtId="164" fontId="2" fillId="0" borderId="1" xfId="9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right" vertical="center"/>
    </xf>
    <xf numFmtId="164" fontId="2" fillId="0" borderId="0" xfId="9" applyNumberFormat="1" applyFont="1" applyAlignment="1">
      <alignment horizontal="right" vertical="center"/>
    </xf>
    <xf numFmtId="168" fontId="2" fillId="0" borderId="0" xfId="9" applyNumberFormat="1" applyFont="1" applyAlignment="1">
      <alignment horizontal="center" vertical="center"/>
    </xf>
    <xf numFmtId="167" fontId="2" fillId="0" borderId="2" xfId="9" applyNumberFormat="1" applyFont="1" applyBorder="1" applyAlignment="1">
      <alignment horizontal="right" vertical="center"/>
    </xf>
    <xf numFmtId="169" fontId="2" fillId="0" borderId="0" xfId="9" applyNumberFormat="1" applyFont="1" applyAlignment="1">
      <alignment horizontal="right" vertical="center"/>
    </xf>
    <xf numFmtId="167" fontId="2" fillId="0" borderId="2" xfId="11" applyNumberFormat="1" applyFont="1" applyBorder="1" applyAlignment="1">
      <alignment vertical="center"/>
    </xf>
    <xf numFmtId="169" fontId="2" fillId="0" borderId="2" xfId="9" applyNumberFormat="1" applyFont="1" applyBorder="1" applyAlignment="1">
      <alignment horizontal="right" vertical="center"/>
    </xf>
    <xf numFmtId="167" fontId="5" fillId="0" borderId="0" xfId="1" applyNumberFormat="1" applyFont="1" applyFill="1" applyAlignment="1">
      <alignment vertical="center"/>
    </xf>
    <xf numFmtId="3" fontId="2" fillId="0" borderId="6" xfId="53" applyNumberFormat="1" applyFont="1" applyBorder="1"/>
    <xf numFmtId="166" fontId="4" fillId="0" borderId="0" xfId="6" applyNumberFormat="1" applyFont="1" applyAlignment="1">
      <alignment horizontal="left" vertical="center"/>
    </xf>
    <xf numFmtId="0" fontId="4" fillId="0" borderId="0" xfId="11" applyFont="1" applyAlignment="1">
      <alignment vertical="center"/>
    </xf>
    <xf numFmtId="0" fontId="2" fillId="0" borderId="0" xfId="11" applyFont="1" applyAlignment="1">
      <alignment horizontal="center" vertical="center"/>
    </xf>
    <xf numFmtId="0" fontId="2" fillId="0" borderId="0" xfId="11" applyFont="1" applyAlignment="1">
      <alignment horizontal="right" vertical="center"/>
    </xf>
    <xf numFmtId="167" fontId="2" fillId="0" borderId="0" xfId="11" applyNumberFormat="1" applyFont="1" applyAlignment="1">
      <alignment horizontal="right" vertical="center"/>
    </xf>
    <xf numFmtId="166" fontId="4" fillId="0" borderId="0" xfId="4" applyNumberFormat="1" applyFont="1" applyAlignment="1">
      <alignment horizontal="right" vertical="center"/>
    </xf>
    <xf numFmtId="0" fontId="4" fillId="0" borderId="1" xfId="11" applyFont="1" applyBorder="1" applyAlignment="1">
      <alignment vertical="center"/>
    </xf>
    <xf numFmtId="0" fontId="2" fillId="0" borderId="1" xfId="11" applyFont="1" applyBorder="1" applyAlignment="1">
      <alignment horizontal="center" vertical="center"/>
    </xf>
    <xf numFmtId="0" fontId="2" fillId="0" borderId="1" xfId="11" applyFont="1" applyBorder="1" applyAlignment="1">
      <alignment horizontal="right" vertical="center"/>
    </xf>
    <xf numFmtId="167" fontId="2" fillId="0" borderId="1" xfId="11" applyNumberFormat="1" applyFont="1" applyBorder="1" applyAlignment="1">
      <alignment horizontal="right" vertical="center"/>
    </xf>
    <xf numFmtId="166" fontId="2" fillId="0" borderId="1" xfId="6" applyNumberFormat="1" applyFont="1" applyBorder="1" applyAlignment="1">
      <alignment horizontal="left" vertical="center"/>
    </xf>
    <xf numFmtId="166" fontId="2" fillId="0" borderId="1" xfId="6" applyNumberFormat="1" applyFont="1" applyBorder="1" applyAlignment="1">
      <alignment horizontal="center" vertical="center"/>
    </xf>
    <xf numFmtId="166" fontId="2" fillId="0" borderId="1" xfId="6" applyNumberFormat="1" applyFont="1" applyBorder="1" applyAlignment="1">
      <alignment vertical="center"/>
    </xf>
    <xf numFmtId="166" fontId="2" fillId="0" borderId="0" xfId="6" applyNumberFormat="1" applyFont="1" applyAlignment="1">
      <alignment vertical="center"/>
    </xf>
    <xf numFmtId="166" fontId="6" fillId="0" borderId="0" xfId="6" applyNumberFormat="1" applyFont="1" applyAlignment="1">
      <alignment horizontal="left" vertical="center"/>
    </xf>
    <xf numFmtId="166" fontId="5" fillId="0" borderId="0" xfId="6" applyNumberFormat="1" applyFont="1" applyAlignment="1">
      <alignment horizontal="left" vertical="center"/>
    </xf>
    <xf numFmtId="166" fontId="5" fillId="0" borderId="0" xfId="6" applyNumberFormat="1" applyFont="1" applyAlignment="1">
      <alignment vertical="center"/>
    </xf>
    <xf numFmtId="166" fontId="6" fillId="0" borderId="0" xfId="6" applyNumberFormat="1" applyFont="1" applyAlignment="1">
      <alignment horizontal="center" vertical="center"/>
    </xf>
    <xf numFmtId="167" fontId="6" fillId="0" borderId="0" xfId="11" applyNumberFormat="1" applyFont="1" applyAlignment="1">
      <alignment horizontal="right" vertical="center"/>
    </xf>
    <xf numFmtId="0" fontId="6" fillId="0" borderId="1" xfId="11" applyFont="1" applyBorder="1" applyAlignment="1">
      <alignment horizontal="center" vertical="center"/>
    </xf>
    <xf numFmtId="0" fontId="6" fillId="0" borderId="0" xfId="11" applyFont="1" applyAlignment="1">
      <alignment horizontal="center" vertical="center"/>
    </xf>
    <xf numFmtId="167" fontId="5" fillId="0" borderId="0" xfId="11" applyNumberFormat="1" applyFont="1" applyAlignment="1">
      <alignment vertical="center"/>
    </xf>
    <xf numFmtId="166" fontId="14" fillId="0" borderId="0" xfId="0" applyNumberFormat="1" applyFont="1" applyAlignment="1">
      <alignment horizontal="left" vertical="center"/>
    </xf>
    <xf numFmtId="166" fontId="14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left" vertical="center"/>
    </xf>
    <xf numFmtId="167" fontId="15" fillId="0" borderId="0" xfId="0" applyNumberFormat="1" applyFont="1" applyAlignment="1">
      <alignment horizontal="right" vertical="center"/>
    </xf>
    <xf numFmtId="164" fontId="15" fillId="0" borderId="0" xfId="0" applyNumberFormat="1" applyFont="1" applyAlignment="1">
      <alignment horizontal="left" vertical="center"/>
    </xf>
    <xf numFmtId="164" fontId="15" fillId="0" borderId="0" xfId="0" applyNumberFormat="1" applyFont="1" applyAlignment="1">
      <alignment horizontal="center" vertical="center"/>
    </xf>
    <xf numFmtId="167" fontId="14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vertical="center"/>
    </xf>
    <xf numFmtId="166" fontId="14" fillId="0" borderId="1" xfId="0" applyNumberFormat="1" applyFont="1" applyBorder="1" applyAlignment="1">
      <alignment horizontal="left" vertical="center"/>
    </xf>
    <xf numFmtId="166" fontId="14" fillId="0" borderId="1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left" vertical="center"/>
    </xf>
    <xf numFmtId="167" fontId="15" fillId="0" borderId="1" xfId="0" applyNumberFormat="1" applyFont="1" applyBorder="1" applyAlignment="1">
      <alignment horizontal="right" vertical="center"/>
    </xf>
    <xf numFmtId="164" fontId="15" fillId="0" borderId="1" xfId="0" applyNumberFormat="1" applyFont="1" applyBorder="1" applyAlignment="1">
      <alignment horizontal="left" vertical="center"/>
    </xf>
    <xf numFmtId="164" fontId="15" fillId="0" borderId="1" xfId="0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right" vertical="center"/>
    </xf>
    <xf numFmtId="166" fontId="14" fillId="0" borderId="0" xfId="0" applyNumberFormat="1" applyFont="1" applyAlignment="1">
      <alignment horizontal="right" vertical="center"/>
    </xf>
    <xf numFmtId="166" fontId="15" fillId="0" borderId="0" xfId="0" quotePrefix="1" applyNumberFormat="1" applyFont="1" applyAlignment="1">
      <alignment horizontal="left" vertical="center"/>
    </xf>
    <xf numFmtId="0" fontId="14" fillId="0" borderId="0" xfId="0" quotePrefix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67" fontId="14" fillId="0" borderId="1" xfId="8" applyNumberFormat="1" applyFont="1" applyBorder="1" applyAlignment="1">
      <alignment horizontal="right" vertical="center"/>
    </xf>
    <xf numFmtId="164" fontId="15" fillId="0" borderId="0" xfId="0" applyNumberFormat="1" applyFont="1" applyAlignment="1">
      <alignment horizontal="right" vertical="center"/>
    </xf>
    <xf numFmtId="168" fontId="15" fillId="0" borderId="0" xfId="0" applyNumberFormat="1" applyFont="1" applyAlignment="1">
      <alignment horizontal="center" vertical="center"/>
    </xf>
    <xf numFmtId="166" fontId="14" fillId="0" borderId="0" xfId="7" applyNumberFormat="1" applyFont="1" applyAlignment="1">
      <alignment horizontal="left" vertical="center"/>
    </xf>
    <xf numFmtId="167" fontId="14" fillId="0" borderId="0" xfId="7" applyNumberFormat="1" applyFont="1" applyAlignment="1">
      <alignment horizontal="right" vertical="center"/>
    </xf>
    <xf numFmtId="166" fontId="14" fillId="0" borderId="0" xfId="7" applyNumberFormat="1" applyFont="1" applyAlignment="1">
      <alignment horizontal="center" vertical="center"/>
    </xf>
    <xf numFmtId="167" fontId="15" fillId="0" borderId="0" xfId="7" applyNumberFormat="1" applyFont="1" applyAlignment="1">
      <alignment horizontal="right" vertical="center"/>
    </xf>
    <xf numFmtId="167" fontId="15" fillId="0" borderId="1" xfId="7" applyNumberFormat="1" applyFont="1" applyBorder="1" applyAlignment="1">
      <alignment horizontal="right" vertical="center"/>
    </xf>
    <xf numFmtId="0" fontId="15" fillId="0" borderId="0" xfId="0" quotePrefix="1" applyFont="1" applyAlignment="1">
      <alignment horizontal="center" vertical="center"/>
    </xf>
    <xf numFmtId="167" fontId="15" fillId="0" borderId="5" xfId="7" applyNumberFormat="1" applyFont="1" applyBorder="1" applyAlignment="1">
      <alignment horizontal="right" vertical="center"/>
    </xf>
    <xf numFmtId="167" fontId="15" fillId="0" borderId="0" xfId="7" applyNumberFormat="1" applyFont="1" applyAlignment="1">
      <alignment horizontal="right" vertical="center" wrapText="1"/>
    </xf>
    <xf numFmtId="166" fontId="15" fillId="0" borderId="0" xfId="0" quotePrefix="1" applyNumberFormat="1" applyFont="1" applyAlignment="1">
      <alignment horizontal="right" vertical="center"/>
    </xf>
    <xf numFmtId="167" fontId="15" fillId="0" borderId="2" xfId="7" applyNumberFormat="1" applyFont="1" applyBorder="1" applyAlignment="1">
      <alignment horizontal="right" vertical="center"/>
    </xf>
    <xf numFmtId="166" fontId="15" fillId="0" borderId="0" xfId="7" applyNumberFormat="1" applyFont="1" applyAlignment="1">
      <alignment horizontal="left" vertical="center"/>
    </xf>
    <xf numFmtId="166" fontId="15" fillId="0" borderId="0" xfId="7" applyNumberFormat="1" applyFont="1" applyAlignment="1">
      <alignment horizontal="center" vertical="center"/>
    </xf>
    <xf numFmtId="167" fontId="4" fillId="0" borderId="1" xfId="0" applyNumberFormat="1" applyFont="1" applyBorder="1" applyAlignment="1">
      <alignment horizontal="right" vertical="center"/>
    </xf>
    <xf numFmtId="166" fontId="2" fillId="0" borderId="0" xfId="6" applyNumberFormat="1" applyFont="1" applyAlignment="1">
      <alignment horizontal="center" vertical="center"/>
    </xf>
    <xf numFmtId="166" fontId="2" fillId="0" borderId="0" xfId="6" applyNumberFormat="1" applyFont="1" applyAlignment="1">
      <alignment horizontal="right" vertical="center"/>
    </xf>
    <xf numFmtId="166" fontId="2" fillId="0" borderId="0" xfId="6" applyNumberFormat="1" applyFont="1" applyAlignment="1">
      <alignment horizontal="left" vertical="center"/>
    </xf>
    <xf numFmtId="166" fontId="4" fillId="0" borderId="1" xfId="13" applyNumberFormat="1" applyFont="1" applyBorder="1" applyAlignment="1">
      <alignment horizontal="left" vertical="center"/>
    </xf>
    <xf numFmtId="166" fontId="4" fillId="0" borderId="1" xfId="6" applyNumberFormat="1" applyFont="1" applyBorder="1" applyAlignment="1">
      <alignment horizontal="left" vertical="center"/>
    </xf>
    <xf numFmtId="166" fontId="2" fillId="0" borderId="1" xfId="6" applyNumberFormat="1" applyFont="1" applyBorder="1" applyAlignment="1">
      <alignment horizontal="right" vertical="center"/>
    </xf>
    <xf numFmtId="167" fontId="2" fillId="0" borderId="0" xfId="6" applyNumberFormat="1" applyFont="1" applyAlignment="1">
      <alignment horizontal="center" vertical="center"/>
    </xf>
    <xf numFmtId="166" fontId="4" fillId="0" borderId="0" xfId="6" applyNumberFormat="1" applyFont="1" applyAlignment="1">
      <alignment horizontal="right" vertical="center"/>
    </xf>
    <xf numFmtId="166" fontId="4" fillId="0" borderId="0" xfId="6" applyNumberFormat="1" applyFont="1" applyAlignment="1">
      <alignment horizontal="center" vertical="center"/>
    </xf>
    <xf numFmtId="167" fontId="4" fillId="0" borderId="0" xfId="6" applyNumberFormat="1" applyFont="1" applyAlignment="1">
      <alignment horizontal="right" vertical="center"/>
    </xf>
    <xf numFmtId="167" fontId="4" fillId="0" borderId="0" xfId="11" applyNumberFormat="1" applyFont="1" applyAlignment="1">
      <alignment horizontal="right" vertical="center"/>
    </xf>
    <xf numFmtId="165" fontId="4" fillId="0" borderId="0" xfId="2" applyFont="1" applyFill="1" applyAlignment="1">
      <alignment horizontal="right" vertical="center"/>
    </xf>
    <xf numFmtId="167" fontId="4" fillId="0" borderId="0" xfId="2" applyNumberFormat="1" applyFont="1" applyFill="1" applyAlignment="1">
      <alignment horizontal="right" vertical="center"/>
    </xf>
    <xf numFmtId="0" fontId="4" fillId="0" borderId="1" xfId="11" applyFont="1" applyBorder="1" applyAlignment="1">
      <alignment horizontal="center" vertical="center"/>
    </xf>
    <xf numFmtId="166" fontId="4" fillId="0" borderId="0" xfId="6" quotePrefix="1" applyNumberFormat="1" applyFont="1" applyAlignment="1">
      <alignment horizontal="right" vertical="center"/>
    </xf>
    <xf numFmtId="166" fontId="4" fillId="0" borderId="1" xfId="6" applyNumberFormat="1" applyFont="1" applyBorder="1" applyAlignment="1">
      <alignment horizontal="right" vertical="center"/>
    </xf>
    <xf numFmtId="165" fontId="4" fillId="0" borderId="0" xfId="2" applyFont="1" applyFill="1" applyBorder="1" applyAlignment="1">
      <alignment horizontal="right" vertical="center" wrapText="1"/>
    </xf>
    <xf numFmtId="167" fontId="4" fillId="0" borderId="1" xfId="6" applyNumberFormat="1" applyFont="1" applyBorder="1" applyAlignment="1">
      <alignment horizontal="right" vertical="center"/>
    </xf>
    <xf numFmtId="0" fontId="4" fillId="0" borderId="0" xfId="11" quotePrefix="1" applyFont="1" applyAlignment="1">
      <alignment vertical="center"/>
    </xf>
    <xf numFmtId="167" fontId="2" fillId="0" borderId="0" xfId="6" applyNumberFormat="1" applyFont="1" applyAlignment="1">
      <alignment vertical="center"/>
    </xf>
    <xf numFmtId="0" fontId="2" fillId="0" borderId="0" xfId="11" quotePrefix="1" applyFont="1" applyAlignment="1">
      <alignment vertical="center"/>
    </xf>
    <xf numFmtId="167" fontId="2" fillId="0" borderId="1" xfId="6" applyNumberFormat="1" applyFont="1" applyBorder="1" applyAlignment="1">
      <alignment vertical="center"/>
    </xf>
    <xf numFmtId="167" fontId="2" fillId="0" borderId="2" xfId="6" applyNumberFormat="1" applyFont="1" applyBorder="1" applyAlignment="1">
      <alignment horizontal="right" vertical="center"/>
    </xf>
    <xf numFmtId="0" fontId="4" fillId="0" borderId="0" xfId="11" applyFont="1" applyAlignment="1">
      <alignment horizontal="center" vertical="center"/>
    </xf>
    <xf numFmtId="167" fontId="2" fillId="0" borderId="0" xfId="1" applyNumberFormat="1" applyFont="1" applyFill="1" applyAlignment="1">
      <alignment vertical="center"/>
    </xf>
    <xf numFmtId="167" fontId="2" fillId="0" borderId="0" xfId="11" applyNumberFormat="1" applyFont="1" applyAlignment="1">
      <alignment vertical="center"/>
    </xf>
    <xf numFmtId="166" fontId="2" fillId="0" borderId="0" xfId="7" quotePrefix="1" applyNumberFormat="1" applyAlignment="1">
      <alignment horizontal="left" vertical="center"/>
    </xf>
    <xf numFmtId="166" fontId="2" fillId="0" borderId="0" xfId="7" applyNumberFormat="1" applyAlignment="1">
      <alignment horizontal="left" vertical="center"/>
    </xf>
    <xf numFmtId="166" fontId="2" fillId="0" borderId="0" xfId="7" applyNumberFormat="1" applyAlignment="1">
      <alignment horizontal="center" vertical="center"/>
    </xf>
    <xf numFmtId="167" fontId="2" fillId="0" borderId="0" xfId="7" applyNumberFormat="1" applyAlignment="1">
      <alignment horizontal="right" vertical="center"/>
    </xf>
    <xf numFmtId="169" fontId="2" fillId="0" borderId="0" xfId="7" applyNumberFormat="1" applyAlignment="1">
      <alignment horizontal="right" vertical="center"/>
    </xf>
    <xf numFmtId="169" fontId="2" fillId="0" borderId="2" xfId="7" applyNumberFormat="1" applyBorder="1" applyAlignment="1">
      <alignment horizontal="right" vertical="center"/>
    </xf>
    <xf numFmtId="0" fontId="5" fillId="0" borderId="0" xfId="11" applyFont="1" applyAlignment="1">
      <alignment vertical="center"/>
    </xf>
    <xf numFmtId="0" fontId="6" fillId="0" borderId="0" xfId="11" applyFont="1" applyAlignment="1">
      <alignment horizontal="right" vertical="center"/>
    </xf>
    <xf numFmtId="167" fontId="6" fillId="0" borderId="1" xfId="11" applyNumberFormat="1" applyFont="1" applyBorder="1" applyAlignment="1">
      <alignment horizontal="right" vertical="center"/>
    </xf>
    <xf numFmtId="0" fontId="6" fillId="0" borderId="1" xfId="11" applyFont="1" applyBorder="1" applyAlignment="1">
      <alignment horizontal="right" vertical="center"/>
    </xf>
    <xf numFmtId="167" fontId="6" fillId="0" borderId="0" xfId="11" applyNumberFormat="1" applyFont="1" applyAlignment="1">
      <alignment vertical="center"/>
    </xf>
    <xf numFmtId="167" fontId="6" fillId="0" borderId="0" xfId="11" applyNumberFormat="1" applyFont="1" applyAlignment="1">
      <alignment horizontal="center" vertical="center"/>
    </xf>
    <xf numFmtId="167" fontId="5" fillId="0" borderId="0" xfId="11" applyNumberFormat="1" applyFont="1" applyAlignment="1">
      <alignment horizontal="right" vertical="center"/>
    </xf>
    <xf numFmtId="0" fontId="5" fillId="0" borderId="0" xfId="11" applyFont="1" applyAlignment="1">
      <alignment horizontal="right" vertical="center"/>
    </xf>
    <xf numFmtId="0" fontId="6" fillId="0" borderId="0" xfId="11" applyFont="1" applyAlignment="1">
      <alignment vertical="center"/>
    </xf>
    <xf numFmtId="0" fontId="5" fillId="0" borderId="0" xfId="11" applyFont="1"/>
    <xf numFmtId="0" fontId="6" fillId="0" borderId="0" xfId="11" applyFont="1" applyAlignment="1">
      <alignment horizontal="center"/>
    </xf>
    <xf numFmtId="0" fontId="6" fillId="0" borderId="0" xfId="2" applyNumberFormat="1" applyFont="1" applyFill="1" applyAlignment="1">
      <alignment horizontal="right"/>
    </xf>
    <xf numFmtId="0" fontId="6" fillId="0" borderId="0" xfId="6" applyFont="1" applyAlignment="1">
      <alignment horizontal="right"/>
    </xf>
    <xf numFmtId="0" fontId="6" fillId="0" borderId="0" xfId="2" applyNumberFormat="1" applyFont="1" applyFill="1" applyAlignment="1">
      <alignment horizontal="right" vertical="center"/>
    </xf>
    <xf numFmtId="0" fontId="6" fillId="0" borderId="0" xfId="6" applyFont="1" applyAlignment="1">
      <alignment horizontal="right" vertical="center"/>
    </xf>
    <xf numFmtId="0" fontId="6" fillId="0" borderId="1" xfId="8" applyFont="1" applyBorder="1" applyAlignment="1">
      <alignment horizontal="right" vertical="center"/>
    </xf>
    <xf numFmtId="0" fontId="6" fillId="0" borderId="0" xfId="2" applyNumberFormat="1" applyFont="1" applyFill="1" applyBorder="1" applyAlignment="1">
      <alignment horizontal="right" vertical="center"/>
    </xf>
    <xf numFmtId="0" fontId="5" fillId="0" borderId="0" xfId="11" applyFont="1" applyAlignment="1">
      <alignment horizontal="center" vertical="center"/>
    </xf>
    <xf numFmtId="167" fontId="5" fillId="0" borderId="0" xfId="1" applyNumberFormat="1" applyFont="1" applyFill="1" applyAlignment="1">
      <alignment horizontal="right" vertical="center"/>
    </xf>
    <xf numFmtId="167" fontId="5" fillId="0" borderId="1" xfId="1" applyNumberFormat="1" applyFont="1" applyFill="1" applyBorder="1" applyAlignment="1">
      <alignment vertical="center"/>
    </xf>
    <xf numFmtId="167" fontId="5" fillId="0" borderId="1" xfId="11" applyNumberFormat="1" applyFont="1" applyBorder="1" applyAlignment="1">
      <alignment vertical="center"/>
    </xf>
    <xf numFmtId="167" fontId="5" fillId="0" borderId="5" xfId="11" applyNumberFormat="1" applyFont="1" applyBorder="1" applyAlignment="1">
      <alignment horizontal="right" vertical="center"/>
    </xf>
    <xf numFmtId="167" fontId="5" fillId="0" borderId="2" xfId="11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2" fillId="0" borderId="1" xfId="11" applyFont="1" applyBorder="1" applyAlignment="1">
      <alignment horizontal="left" vertical="center" shrinkToFit="1"/>
    </xf>
    <xf numFmtId="167" fontId="4" fillId="0" borderId="1" xfId="0" applyNumberFormat="1" applyFont="1" applyBorder="1" applyAlignment="1">
      <alignment horizontal="right" vertical="center"/>
    </xf>
    <xf numFmtId="167" fontId="6" fillId="0" borderId="3" xfId="11" applyNumberFormat="1" applyFont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167" fontId="6" fillId="0" borderId="1" xfId="2" applyNumberFormat="1" applyFont="1" applyFill="1" applyBorder="1" applyAlignment="1">
      <alignment horizontal="center"/>
    </xf>
    <xf numFmtId="166" fontId="4" fillId="0" borderId="3" xfId="6" applyNumberFormat="1" applyFont="1" applyBorder="1" applyAlignment="1">
      <alignment horizontal="center" vertical="center"/>
    </xf>
    <xf numFmtId="165" fontId="4" fillId="0" borderId="3" xfId="2" applyFont="1" applyFill="1" applyBorder="1" applyAlignment="1">
      <alignment horizontal="center" vertical="center"/>
    </xf>
    <xf numFmtId="166" fontId="4" fillId="0" borderId="1" xfId="6" applyNumberFormat="1" applyFont="1" applyBorder="1" applyAlignment="1">
      <alignment horizontal="center" vertical="center"/>
    </xf>
    <xf numFmtId="167" fontId="14" fillId="0" borderId="0" xfId="0" applyNumberFormat="1" applyFont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0" fontId="15" fillId="0" borderId="1" xfId="11" applyFont="1" applyBorder="1" applyAlignment="1">
      <alignment horizontal="left" vertical="center" wrapText="1"/>
    </xf>
  </cellXfs>
  <cellStyles count="54">
    <cellStyle name="Comma" xfId="1" builtinId="3"/>
    <cellStyle name="Comma 10 14 3" xfId="28" xr:uid="{F8394331-510F-4BD2-BF95-E1600CFEC943}"/>
    <cellStyle name="Comma 10 14 3 2" xfId="48" xr:uid="{058379B6-C5FF-43AF-8F12-C27E6B636017}"/>
    <cellStyle name="Comma 11 2 2 4" xfId="34" xr:uid="{EF4BF93A-B09F-4119-9713-E0071DA7D33F}"/>
    <cellStyle name="Comma 11 2 2 4 2" xfId="49" xr:uid="{438052FF-FE97-4534-BD3E-0459DF510844}"/>
    <cellStyle name="Comma 12 2 2" xfId="2" xr:uid="{00000000-0005-0000-0000-000001000000}"/>
    <cellStyle name="Comma 12 2 2 2" xfId="20" xr:uid="{E232EA38-721A-4BE2-99CA-7BA714FE3517}"/>
    <cellStyle name="Comma 12 2 2 2 2" xfId="45" xr:uid="{FD04540B-B2A2-496D-9921-FE12A254229A}"/>
    <cellStyle name="Comma 12 2 2 3" xfId="16" xr:uid="{846F252B-45AC-47DC-86CE-AEF096F3487A}"/>
    <cellStyle name="Comma 13 2 3" xfId="38" xr:uid="{9BCE3934-49C9-4A48-ACD5-0906244C6547}"/>
    <cellStyle name="Comma 162" xfId="37" xr:uid="{5E076ED9-8209-44C1-BA59-85CCF07D8C32}"/>
    <cellStyle name="Comma 162 2" xfId="51" xr:uid="{6F3024C1-74C3-4821-8019-7A2FA3847F03}"/>
    <cellStyle name="Comma 175" xfId="31" xr:uid="{3A2E3DFC-72EB-42BD-8223-3DA71169E487}"/>
    <cellStyle name="Comma 176" xfId="26" xr:uid="{2CB98149-D328-48DA-99F8-135AECA5CF02}"/>
    <cellStyle name="Comma 182" xfId="36" xr:uid="{AB1BC58F-8D74-4EE6-A564-BACAE10836A3}"/>
    <cellStyle name="Comma 2" xfId="3" xr:uid="{00000000-0005-0000-0000-000002000000}"/>
    <cellStyle name="Comma 2 2" xfId="15" xr:uid="{00000000-0005-0000-0000-000003000000}"/>
    <cellStyle name="Comma 2 2 2" xfId="35" xr:uid="{9C8A7AAB-863A-4372-B7D0-69B5972568F1}"/>
    <cellStyle name="Comma 2 2 3" xfId="50" xr:uid="{000ADC2A-1189-43DE-8217-E11CCEFF6C5A}"/>
    <cellStyle name="Comma 2 3" xfId="21" xr:uid="{A2EE7C00-FE47-451E-B3F8-05A4A8B3834C}"/>
    <cellStyle name="Comma 2 3 2" xfId="46" xr:uid="{B90DC7BB-0909-4D5B-8AA0-1CBB54B584B2}"/>
    <cellStyle name="Comma 3" xfId="22" xr:uid="{D94922CF-63FC-4A9C-B19F-979A7684F177}"/>
    <cellStyle name="Comma 3 2" xfId="29" xr:uid="{F302854F-CBCB-4804-B522-342A8A118EFC}"/>
    <cellStyle name="Comma 3 2 2" xfId="41" xr:uid="{37E6B279-AE01-4B45-AB53-A7F7929D3AEC}"/>
    <cellStyle name="Comma 3 3" xfId="39" xr:uid="{739F57A1-3D5C-4EF0-B340-0178E966FF71}"/>
    <cellStyle name="Comma 3 4" xfId="47" xr:uid="{527E9580-E5FA-47D1-9BDF-F5A440FAA882}"/>
    <cellStyle name="Comma 4" xfId="19" xr:uid="{4DE8DF9D-A0C4-41A6-A374-AA93D258023B}"/>
    <cellStyle name="Comma 4 2" xfId="44" xr:uid="{1BA08233-992E-4F71-A28F-ADFA6A9B2C50}"/>
    <cellStyle name="Comma 4 2 2 2 2 2" xfId="40" xr:uid="{79582EC5-3FF2-42D1-94B7-777C9C055A3A}"/>
    <cellStyle name="Comma 4 2 2 2 2 2 2" xfId="52" xr:uid="{539FB95B-70A8-48F4-8F12-90E83A3DB721}"/>
    <cellStyle name="Comma 5" xfId="27" xr:uid="{74F5CF05-6523-4EA0-90C5-4A928224C10E}"/>
    <cellStyle name="Comma 5 34" xfId="32" xr:uid="{E017CBD7-34CA-4B42-8B78-94741746529E}"/>
    <cellStyle name="Explanatory Text 11" xfId="33" xr:uid="{3916E5FF-10F6-47E3-99DE-0C20981DCF4C}"/>
    <cellStyle name="Explanatory Text 2" xfId="30" xr:uid="{0074CB06-4042-46B1-AAFD-BF2A1C3EEBCE}"/>
    <cellStyle name="Hyperlink 2" xfId="43" xr:uid="{CB69545F-CE86-4021-BEB4-F5894116BD34}"/>
    <cellStyle name="Normal" xfId="0" builtinId="0"/>
    <cellStyle name="Normal 10 4" xfId="4" xr:uid="{00000000-0005-0000-0000-000005000000}"/>
    <cellStyle name="Normal 2" xfId="5" xr:uid="{00000000-0005-0000-0000-000006000000}"/>
    <cellStyle name="Normal 2 13" xfId="6" xr:uid="{00000000-0005-0000-0000-000007000000}"/>
    <cellStyle name="Normal 296" xfId="24" xr:uid="{D3D8A172-DF9C-4D66-8848-7F28753F191E}"/>
    <cellStyle name="Normal 3" xfId="7" xr:uid="{00000000-0005-0000-0000-000008000000}"/>
    <cellStyle name="Normal 3 2" xfId="8" xr:uid="{00000000-0005-0000-0000-000009000000}"/>
    <cellStyle name="Normal 3 2 2" xfId="17" xr:uid="{D79E29F2-2F5A-495C-8712-A3F2EF22AD60}"/>
    <cellStyle name="Normal 3 3 2 3" xfId="18" xr:uid="{A2F3D619-20C4-4749-BFE8-189EF3341646}"/>
    <cellStyle name="Normal 4" xfId="42" xr:uid="{B9E5F112-7BB4-4A9E-AF2D-2027A1072B49}"/>
    <cellStyle name="Normal 5" xfId="53" xr:uid="{B3F29F73-7C46-4B8D-8AC9-1DF9D24A06EC}"/>
    <cellStyle name="Normal_EGCO_June10 TE" xfId="9" xr:uid="{00000000-0005-0000-0000-00000A000000}"/>
    <cellStyle name="Normal_Interlink Communication_EQ2_10_Interlink Communication_EQ2_12" xfId="10" xr:uid="{00000000-0005-0000-0000-00000B000000}"/>
    <cellStyle name="Normal_KEGCO_2002" xfId="11" xr:uid="{00000000-0005-0000-0000-00000C000000}"/>
    <cellStyle name="Normal_Sheet5" xfId="12" xr:uid="{00000000-0005-0000-0000-00000D000000}"/>
    <cellStyle name="Normal_Sheet7 2" xfId="13" xr:uid="{00000000-0005-0000-0000-00000E000000}"/>
    <cellStyle name="Percent 2" xfId="23" xr:uid="{18B5BCF1-D8C3-44A4-B33A-4C8001F97FB4}"/>
    <cellStyle name="ข้อความอธิบาย 9" xfId="25" xr:uid="{C7B1FC03-AD32-4E80-94FE-4817AB565ADC}"/>
    <cellStyle name="ปกติ_USCT2" xfId="14" xr:uid="{00000000-0005-0000-0000-00000F000000}"/>
  </cellStyles>
  <dxfs count="0"/>
  <tableStyles count="0" defaultTableStyle="TableStyleMedium9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12A5F-92E9-4B1E-AFAC-FEEA71C33C5D}">
  <sheetPr>
    <tabColor rgb="FFCCFFCC"/>
  </sheetPr>
  <dimension ref="A1:L190"/>
  <sheetViews>
    <sheetView topLeftCell="A109" zoomScale="115" zoomScaleNormal="115" zoomScaleSheetLayoutView="115" zoomScalePageLayoutView="85" workbookViewId="0">
      <selection activeCell="C58" sqref="C58"/>
    </sheetView>
  </sheetViews>
  <sheetFormatPr defaultColWidth="9.44140625" defaultRowHeight="16.5" customHeight="1" x14ac:dyDescent="0.3"/>
  <cols>
    <col min="1" max="2" width="1.5546875" style="2" customWidth="1"/>
    <col min="3" max="3" width="41.33203125" style="2" customWidth="1"/>
    <col min="4" max="4" width="6.5546875" style="19" customWidth="1"/>
    <col min="5" max="5" width="0.5546875" style="2" customWidth="1"/>
    <col min="6" max="6" width="14.6640625" style="20" customWidth="1"/>
    <col min="7" max="7" width="0.5546875" style="2" customWidth="1"/>
    <col min="8" max="8" width="14.6640625" style="20" customWidth="1"/>
    <col min="9" max="9" width="0.5546875" style="21" customWidth="1"/>
    <col min="10" max="10" width="14.6640625" style="20" customWidth="1"/>
    <col min="11" max="11" width="0.5546875" style="22" customWidth="1"/>
    <col min="12" max="12" width="14.6640625" style="20" customWidth="1"/>
    <col min="13" max="16384" width="9.44140625" style="3"/>
  </cols>
  <sheetData>
    <row r="1" spans="1:12" ht="16.5" customHeight="1" x14ac:dyDescent="0.3">
      <c r="A1" s="10" t="s">
        <v>0</v>
      </c>
      <c r="B1" s="10"/>
      <c r="C1" s="10"/>
    </row>
    <row r="2" spans="1:12" ht="16.5" customHeight="1" x14ac:dyDescent="0.3">
      <c r="A2" s="10" t="s">
        <v>1</v>
      </c>
      <c r="B2" s="10"/>
      <c r="C2" s="10"/>
    </row>
    <row r="3" spans="1:12" ht="16.5" customHeight="1" x14ac:dyDescent="0.3">
      <c r="A3" s="11" t="s">
        <v>276</v>
      </c>
      <c r="B3" s="11"/>
      <c r="C3" s="11"/>
      <c r="D3" s="23"/>
      <c r="E3" s="24"/>
      <c r="F3" s="25"/>
      <c r="G3" s="24"/>
      <c r="H3" s="25"/>
      <c r="I3" s="26"/>
      <c r="J3" s="25"/>
      <c r="K3" s="27"/>
      <c r="L3" s="25"/>
    </row>
    <row r="4" spans="1:12" ht="15.75" customHeight="1" x14ac:dyDescent="0.3">
      <c r="A4" s="10"/>
      <c r="B4" s="10"/>
      <c r="C4" s="10"/>
    </row>
    <row r="5" spans="1:12" ht="15.75" customHeight="1" x14ac:dyDescent="0.3">
      <c r="C5" s="10"/>
    </row>
    <row r="6" spans="1:12" ht="15.6" customHeight="1" x14ac:dyDescent="0.3">
      <c r="C6" s="10"/>
      <c r="F6" s="187" t="s">
        <v>2</v>
      </c>
      <c r="G6" s="187"/>
      <c r="H6" s="187"/>
      <c r="I6" s="29"/>
      <c r="J6" s="187" t="s">
        <v>3</v>
      </c>
      <c r="K6" s="187"/>
      <c r="L6" s="187"/>
    </row>
    <row r="7" spans="1:12" ht="15.6" customHeight="1" x14ac:dyDescent="0.3">
      <c r="A7" s="3"/>
      <c r="D7" s="30"/>
      <c r="E7" s="10"/>
      <c r="F7" s="188" t="s">
        <v>4</v>
      </c>
      <c r="G7" s="188"/>
      <c r="H7" s="188"/>
      <c r="I7" s="28"/>
      <c r="J7" s="188" t="s">
        <v>4</v>
      </c>
      <c r="K7" s="188"/>
      <c r="L7" s="188"/>
    </row>
    <row r="8" spans="1:12" ht="15.6" customHeight="1" x14ac:dyDescent="0.3">
      <c r="E8" s="10"/>
      <c r="F8" s="28" t="s">
        <v>5</v>
      </c>
      <c r="G8" s="28"/>
      <c r="H8" s="28" t="s">
        <v>6</v>
      </c>
      <c r="I8" s="28"/>
      <c r="J8" s="28" t="s">
        <v>5</v>
      </c>
      <c r="K8" s="28"/>
      <c r="L8" s="28" t="s">
        <v>6</v>
      </c>
    </row>
    <row r="9" spans="1:12" ht="15.6" customHeight="1" x14ac:dyDescent="0.3">
      <c r="E9" s="10"/>
      <c r="F9" s="31" t="s">
        <v>277</v>
      </c>
      <c r="G9" s="28"/>
      <c r="H9" s="31" t="s">
        <v>7</v>
      </c>
      <c r="I9" s="32"/>
      <c r="J9" s="31" t="s">
        <v>277</v>
      </c>
      <c r="K9" s="28"/>
      <c r="L9" s="31" t="s">
        <v>7</v>
      </c>
    </row>
    <row r="10" spans="1:12" ht="15.6" customHeight="1" x14ac:dyDescent="0.3">
      <c r="E10" s="10"/>
      <c r="F10" s="28">
        <v>2025</v>
      </c>
      <c r="G10" s="33"/>
      <c r="H10" s="31" t="s">
        <v>8</v>
      </c>
      <c r="I10" s="32"/>
      <c r="J10" s="28">
        <v>2025</v>
      </c>
      <c r="K10" s="33"/>
      <c r="L10" s="31" t="s">
        <v>8</v>
      </c>
    </row>
    <row r="11" spans="1:12" ht="15.6" customHeight="1" x14ac:dyDescent="0.3">
      <c r="D11" s="34" t="s">
        <v>9</v>
      </c>
      <c r="E11" s="10"/>
      <c r="F11" s="35" t="s">
        <v>10</v>
      </c>
      <c r="G11" s="33"/>
      <c r="H11" s="35" t="s">
        <v>10</v>
      </c>
      <c r="I11" s="32"/>
      <c r="J11" s="35" t="s">
        <v>10</v>
      </c>
      <c r="K11" s="33"/>
      <c r="L11" s="35" t="s">
        <v>10</v>
      </c>
    </row>
    <row r="12" spans="1:12" ht="15.6" customHeight="1" x14ac:dyDescent="0.3">
      <c r="D12" s="36"/>
      <c r="E12" s="10"/>
      <c r="F12" s="37"/>
      <c r="G12" s="10"/>
      <c r="H12" s="37"/>
      <c r="I12" s="38"/>
      <c r="J12" s="37"/>
      <c r="K12" s="39"/>
      <c r="L12" s="37"/>
    </row>
    <row r="13" spans="1:12" ht="15.6" customHeight="1" x14ac:dyDescent="0.3">
      <c r="A13" s="10" t="s">
        <v>11</v>
      </c>
      <c r="I13" s="22"/>
      <c r="K13" s="21"/>
    </row>
    <row r="14" spans="1:12" ht="15.6" customHeight="1" x14ac:dyDescent="0.3">
      <c r="A14" s="10"/>
      <c r="I14" s="22"/>
      <c r="K14" s="21"/>
    </row>
    <row r="15" spans="1:12" ht="15.6" customHeight="1" x14ac:dyDescent="0.3">
      <c r="A15" s="15" t="s">
        <v>12</v>
      </c>
      <c r="G15" s="40"/>
      <c r="I15" s="22"/>
      <c r="K15" s="21"/>
    </row>
    <row r="16" spans="1:12" ht="15.6" customHeight="1" x14ac:dyDescent="0.3">
      <c r="A16" s="10"/>
      <c r="G16" s="40"/>
      <c r="I16" s="22"/>
      <c r="K16" s="21"/>
    </row>
    <row r="17" spans="1:12" ht="15.6" customHeight="1" x14ac:dyDescent="0.3">
      <c r="A17" s="2" t="s">
        <v>13</v>
      </c>
      <c r="F17" s="20">
        <v>808809</v>
      </c>
      <c r="G17" s="41"/>
      <c r="H17" s="45">
        <v>382745.85200000001</v>
      </c>
      <c r="I17" s="20"/>
      <c r="J17" s="20">
        <v>287585</v>
      </c>
      <c r="K17" s="20"/>
      <c r="L17" s="45">
        <v>153116</v>
      </c>
    </row>
    <row r="18" spans="1:12" ht="15.6" customHeight="1" x14ac:dyDescent="0.3">
      <c r="A18" s="2" t="s">
        <v>14</v>
      </c>
      <c r="D18" s="21">
        <v>8</v>
      </c>
      <c r="F18" s="20">
        <v>5377676</v>
      </c>
      <c r="G18" s="41"/>
      <c r="H18" s="45">
        <v>7947072.0580000002</v>
      </c>
      <c r="I18" s="22"/>
      <c r="J18" s="20">
        <v>622005</v>
      </c>
      <c r="L18" s="45">
        <v>615689</v>
      </c>
    </row>
    <row r="19" spans="1:12" ht="15.6" customHeight="1" x14ac:dyDescent="0.3">
      <c r="A19" s="2" t="s">
        <v>274</v>
      </c>
      <c r="F19" s="20">
        <v>0</v>
      </c>
      <c r="G19" s="40"/>
      <c r="H19" s="45">
        <v>14829.754999999999</v>
      </c>
      <c r="I19" s="22"/>
      <c r="J19" s="20">
        <v>0</v>
      </c>
      <c r="L19" s="42">
        <v>0</v>
      </c>
    </row>
    <row r="20" spans="1:12" ht="15.6" customHeight="1" x14ac:dyDescent="0.3">
      <c r="A20" s="2" t="s">
        <v>15</v>
      </c>
      <c r="D20" s="19">
        <v>9</v>
      </c>
      <c r="F20" s="20">
        <v>3871261</v>
      </c>
      <c r="G20" s="40"/>
      <c r="H20" s="45">
        <v>2933232.858</v>
      </c>
      <c r="I20" s="22"/>
      <c r="J20" s="20">
        <v>2765</v>
      </c>
      <c r="L20" s="45">
        <v>1330</v>
      </c>
    </row>
    <row r="21" spans="1:12" ht="15.6" customHeight="1" x14ac:dyDescent="0.3">
      <c r="A21" s="2" t="s">
        <v>16</v>
      </c>
      <c r="F21" s="20">
        <v>71377</v>
      </c>
      <c r="G21" s="40"/>
      <c r="H21" s="45">
        <v>0</v>
      </c>
      <c r="I21" s="22"/>
      <c r="J21" s="20">
        <v>0</v>
      </c>
      <c r="L21" s="45">
        <v>0</v>
      </c>
    </row>
    <row r="22" spans="1:12" ht="15.6" customHeight="1" x14ac:dyDescent="0.3">
      <c r="A22" s="2" t="s">
        <v>17</v>
      </c>
      <c r="F22" s="20">
        <v>3310575</v>
      </c>
      <c r="G22" s="40"/>
      <c r="H22" s="45">
        <v>2649354.41</v>
      </c>
      <c r="I22" s="22"/>
      <c r="J22" s="20">
        <v>2925793</v>
      </c>
      <c r="L22" s="45">
        <v>2296569</v>
      </c>
    </row>
    <row r="23" spans="1:12" ht="15.6" customHeight="1" x14ac:dyDescent="0.3">
      <c r="A23" s="2" t="s">
        <v>18</v>
      </c>
      <c r="D23" s="43">
        <v>19.5</v>
      </c>
      <c r="E23" s="3"/>
      <c r="F23" s="20">
        <v>11200</v>
      </c>
      <c r="G23" s="40"/>
      <c r="H23" s="42">
        <v>11200</v>
      </c>
      <c r="I23" s="22"/>
      <c r="J23" s="20">
        <v>8511800</v>
      </c>
      <c r="L23" s="45">
        <v>11954601</v>
      </c>
    </row>
    <row r="24" spans="1:12" ht="15.6" customHeight="1" x14ac:dyDescent="0.3">
      <c r="A24" s="2" t="s">
        <v>256</v>
      </c>
      <c r="D24" s="117">
        <v>19.5</v>
      </c>
      <c r="E24" s="3"/>
      <c r="F24" s="20">
        <v>0</v>
      </c>
      <c r="G24" s="40"/>
      <c r="H24" s="42">
        <v>0</v>
      </c>
      <c r="I24" s="22"/>
      <c r="J24" s="20">
        <v>846585</v>
      </c>
      <c r="L24" s="45">
        <v>549730</v>
      </c>
    </row>
    <row r="25" spans="1:12" ht="15.6" customHeight="1" x14ac:dyDescent="0.3">
      <c r="A25" s="2" t="s">
        <v>19</v>
      </c>
      <c r="D25" s="19">
        <v>10</v>
      </c>
      <c r="E25" s="3"/>
      <c r="F25" s="20">
        <v>5471958</v>
      </c>
      <c r="G25" s="40"/>
      <c r="H25" s="45">
        <v>4268387.32</v>
      </c>
      <c r="I25" s="22"/>
      <c r="J25" s="20">
        <v>166075</v>
      </c>
      <c r="L25" s="45">
        <v>227521</v>
      </c>
    </row>
    <row r="26" spans="1:12" ht="15.6" customHeight="1" x14ac:dyDescent="0.3">
      <c r="A26" s="2" t="s">
        <v>20</v>
      </c>
      <c r="F26" s="25">
        <v>362799</v>
      </c>
      <c r="G26" s="40"/>
      <c r="H26" s="46">
        <v>363586.50300000003</v>
      </c>
      <c r="I26" s="22"/>
      <c r="J26" s="25">
        <v>0</v>
      </c>
      <c r="L26" s="44">
        <v>0</v>
      </c>
    </row>
    <row r="27" spans="1:12" ht="15.6" customHeight="1" x14ac:dyDescent="0.3">
      <c r="G27" s="40"/>
      <c r="I27" s="22"/>
    </row>
    <row r="28" spans="1:12" ht="15.6" customHeight="1" x14ac:dyDescent="0.3">
      <c r="A28" s="16" t="s">
        <v>21</v>
      </c>
      <c r="F28" s="25">
        <f>SUM(F17:F26)</f>
        <v>19285655</v>
      </c>
      <c r="G28" s="40"/>
      <c r="H28" s="25">
        <f>SUM(H17:H26)</f>
        <v>18570408.755999997</v>
      </c>
      <c r="I28" s="22"/>
      <c r="J28" s="25">
        <f>SUM(J17:J26)</f>
        <v>13362608</v>
      </c>
      <c r="L28" s="25">
        <f>SUM(L17:L26)</f>
        <v>15798556</v>
      </c>
    </row>
    <row r="29" spans="1:12" ht="15.6" customHeight="1" x14ac:dyDescent="0.3">
      <c r="G29" s="40"/>
      <c r="I29" s="22"/>
    </row>
    <row r="30" spans="1:12" ht="15.6" customHeight="1" x14ac:dyDescent="0.3">
      <c r="A30" s="10" t="s">
        <v>22</v>
      </c>
      <c r="G30" s="40"/>
      <c r="I30" s="22"/>
    </row>
    <row r="31" spans="1:12" ht="15.6" customHeight="1" x14ac:dyDescent="0.3">
      <c r="G31" s="40"/>
      <c r="I31" s="22"/>
    </row>
    <row r="32" spans="1:12" ht="15.6" customHeight="1" x14ac:dyDescent="0.3">
      <c r="A32" s="2" t="s">
        <v>23</v>
      </c>
      <c r="F32" s="20">
        <v>1113761</v>
      </c>
      <c r="G32" s="40"/>
      <c r="H32" s="45">
        <v>514844.65</v>
      </c>
      <c r="I32" s="22"/>
      <c r="J32" s="20">
        <v>348680</v>
      </c>
      <c r="L32" s="45">
        <v>253742</v>
      </c>
    </row>
    <row r="33" spans="1:12" ht="15.6" customHeight="1" x14ac:dyDescent="0.3">
      <c r="A33" s="2" t="s">
        <v>24</v>
      </c>
      <c r="F33" s="20">
        <v>255259</v>
      </c>
      <c r="G33" s="40"/>
      <c r="H33" s="45">
        <v>77697</v>
      </c>
      <c r="I33" s="22"/>
      <c r="J33" s="20">
        <v>0</v>
      </c>
      <c r="L33" s="45">
        <v>0</v>
      </c>
    </row>
    <row r="34" spans="1:12" ht="15.6" customHeight="1" x14ac:dyDescent="0.3">
      <c r="A34" s="2" t="s">
        <v>25</v>
      </c>
      <c r="D34" s="19">
        <v>9</v>
      </c>
      <c r="F34" s="20">
        <v>5236283</v>
      </c>
      <c r="G34" s="40"/>
      <c r="H34" s="45">
        <v>6422592</v>
      </c>
      <c r="I34" s="22"/>
      <c r="J34" s="20">
        <v>15511</v>
      </c>
      <c r="L34" s="45">
        <v>16212</v>
      </c>
    </row>
    <row r="35" spans="1:12" ht="15.6" customHeight="1" x14ac:dyDescent="0.3">
      <c r="A35" s="2" t="s">
        <v>26</v>
      </c>
      <c r="G35" s="40"/>
      <c r="H35" s="42"/>
      <c r="I35" s="22"/>
      <c r="L35" s="42"/>
    </row>
    <row r="36" spans="1:12" ht="15.6" customHeight="1" x14ac:dyDescent="0.3">
      <c r="B36" s="2" t="s">
        <v>27</v>
      </c>
      <c r="F36" s="20">
        <v>4345908</v>
      </c>
      <c r="G36" s="40"/>
      <c r="H36" s="45">
        <v>4845923</v>
      </c>
      <c r="I36" s="22"/>
      <c r="J36" s="20">
        <v>3936546</v>
      </c>
      <c r="L36" s="45">
        <v>3937732</v>
      </c>
    </row>
    <row r="37" spans="1:12" ht="15.6" customHeight="1" x14ac:dyDescent="0.3">
      <c r="A37" s="2" t="s">
        <v>28</v>
      </c>
      <c r="F37" s="20">
        <v>3500000</v>
      </c>
      <c r="G37" s="40"/>
      <c r="H37" s="45">
        <v>3500000</v>
      </c>
      <c r="I37" s="22"/>
      <c r="J37" s="20">
        <v>3500000</v>
      </c>
      <c r="L37" s="45">
        <v>3500000</v>
      </c>
    </row>
    <row r="38" spans="1:12" ht="15.6" customHeight="1" x14ac:dyDescent="0.3">
      <c r="A38" s="2" t="s">
        <v>29</v>
      </c>
      <c r="D38" s="19">
        <v>11</v>
      </c>
      <c r="F38" s="20">
        <v>0</v>
      </c>
      <c r="G38" s="40"/>
      <c r="H38" s="42">
        <v>0</v>
      </c>
      <c r="I38" s="22"/>
      <c r="J38" s="20">
        <v>28976270</v>
      </c>
      <c r="K38" s="42"/>
      <c r="L38" s="45">
        <v>27386267</v>
      </c>
    </row>
    <row r="39" spans="1:12" ht="15.6" customHeight="1" x14ac:dyDescent="0.3">
      <c r="A39" s="2" t="s">
        <v>30</v>
      </c>
      <c r="D39" s="19">
        <v>11</v>
      </c>
      <c r="F39" s="20">
        <v>510746</v>
      </c>
      <c r="G39" s="40"/>
      <c r="H39" s="45">
        <v>1375311</v>
      </c>
      <c r="I39" s="22"/>
      <c r="J39" s="20">
        <v>0</v>
      </c>
      <c r="L39" s="42">
        <v>0</v>
      </c>
    </row>
    <row r="40" spans="1:12" ht="15.6" customHeight="1" x14ac:dyDescent="0.3">
      <c r="A40" s="2" t="s">
        <v>265</v>
      </c>
      <c r="D40" s="19">
        <v>11</v>
      </c>
      <c r="F40" s="20">
        <v>492089</v>
      </c>
      <c r="G40" s="3"/>
      <c r="H40" s="45">
        <v>497933</v>
      </c>
      <c r="I40" s="42"/>
      <c r="J40" s="20">
        <v>205469</v>
      </c>
      <c r="K40" s="42"/>
      <c r="L40" s="45">
        <v>173469</v>
      </c>
    </row>
    <row r="41" spans="1:12" ht="15.6" customHeight="1" x14ac:dyDescent="0.3">
      <c r="A41" s="2" t="s">
        <v>319</v>
      </c>
      <c r="G41" s="3"/>
      <c r="H41" s="42"/>
      <c r="I41" s="42"/>
      <c r="K41" s="42"/>
      <c r="L41" s="42"/>
    </row>
    <row r="42" spans="1:12" ht="15.6" customHeight="1" x14ac:dyDescent="0.3">
      <c r="B42" s="2" t="s">
        <v>31</v>
      </c>
      <c r="D42" s="43">
        <v>19.5</v>
      </c>
      <c r="F42" s="20">
        <v>65160</v>
      </c>
      <c r="G42" s="40"/>
      <c r="H42" s="45">
        <v>65160.213000000003</v>
      </c>
      <c r="I42" s="22"/>
      <c r="J42" s="20">
        <v>28806889</v>
      </c>
      <c r="L42" s="45">
        <v>15280972</v>
      </c>
    </row>
    <row r="43" spans="1:12" ht="15.6" customHeight="1" x14ac:dyDescent="0.3">
      <c r="A43" s="2" t="s">
        <v>32</v>
      </c>
      <c r="D43" s="43"/>
      <c r="F43" s="20">
        <v>457507</v>
      </c>
      <c r="G43" s="40"/>
      <c r="H43" s="45">
        <v>59627</v>
      </c>
      <c r="I43" s="22"/>
      <c r="J43" s="20">
        <v>688811</v>
      </c>
      <c r="L43" s="45">
        <v>705279</v>
      </c>
    </row>
    <row r="44" spans="1:12" ht="15.6" customHeight="1" x14ac:dyDescent="0.3">
      <c r="A44" s="2" t="s">
        <v>33</v>
      </c>
      <c r="D44" s="19">
        <v>12</v>
      </c>
      <c r="F44" s="45">
        <v>54284150</v>
      </c>
      <c r="G44" s="40"/>
      <c r="H44" s="45">
        <v>55219567</v>
      </c>
      <c r="I44" s="22"/>
      <c r="J44" s="45">
        <v>10233671</v>
      </c>
      <c r="L44" s="45">
        <v>10560635</v>
      </c>
    </row>
    <row r="45" spans="1:12" ht="15.6" customHeight="1" x14ac:dyDescent="0.3">
      <c r="A45" s="2" t="s">
        <v>34</v>
      </c>
      <c r="D45" s="19">
        <v>13</v>
      </c>
      <c r="F45" s="45">
        <v>850798</v>
      </c>
      <c r="G45" s="40"/>
      <c r="H45" s="45">
        <v>840237</v>
      </c>
      <c r="I45" s="22"/>
      <c r="J45" s="45">
        <v>239326</v>
      </c>
      <c r="L45" s="45">
        <v>247709</v>
      </c>
    </row>
    <row r="46" spans="1:12" ht="15.6" customHeight="1" x14ac:dyDescent="0.3">
      <c r="A46" s="2" t="s">
        <v>35</v>
      </c>
      <c r="F46" s="45">
        <v>1951153</v>
      </c>
      <c r="G46" s="40"/>
      <c r="H46" s="45">
        <v>44259.781999999999</v>
      </c>
      <c r="I46" s="22"/>
      <c r="J46" s="45">
        <v>0</v>
      </c>
      <c r="L46" s="42">
        <v>0</v>
      </c>
    </row>
    <row r="47" spans="1:12" ht="15.6" customHeight="1" x14ac:dyDescent="0.3">
      <c r="A47" s="2" t="s">
        <v>36</v>
      </c>
      <c r="D47" s="19">
        <v>12</v>
      </c>
      <c r="F47" s="45">
        <v>1981796</v>
      </c>
      <c r="G47" s="40"/>
      <c r="H47" s="45">
        <v>1818384.35</v>
      </c>
      <c r="I47" s="22"/>
      <c r="J47" s="45">
        <v>233799</v>
      </c>
      <c r="L47" s="45">
        <v>238983</v>
      </c>
    </row>
    <row r="48" spans="1:12" ht="15.6" customHeight="1" x14ac:dyDescent="0.3">
      <c r="A48" s="2" t="s">
        <v>37</v>
      </c>
      <c r="F48" s="45">
        <v>820469</v>
      </c>
      <c r="G48" s="40"/>
      <c r="H48" s="45">
        <v>501539.891</v>
      </c>
      <c r="I48" s="22"/>
      <c r="J48" s="45">
        <v>276633</v>
      </c>
      <c r="L48" s="45">
        <v>275298</v>
      </c>
    </row>
    <row r="49" spans="1:12" ht="15.6" customHeight="1" x14ac:dyDescent="0.3">
      <c r="A49" s="2" t="s">
        <v>38</v>
      </c>
      <c r="F49" s="46">
        <v>2512411</v>
      </c>
      <c r="G49" s="40"/>
      <c r="H49" s="46">
        <v>1851358</v>
      </c>
      <c r="I49" s="22"/>
      <c r="J49" s="46">
        <v>1123967</v>
      </c>
      <c r="L49" s="46">
        <v>1112051</v>
      </c>
    </row>
    <row r="50" spans="1:12" ht="15.6" customHeight="1" x14ac:dyDescent="0.3">
      <c r="G50" s="40"/>
      <c r="I50" s="22"/>
      <c r="K50" s="21"/>
    </row>
    <row r="51" spans="1:12" ht="15.6" customHeight="1" x14ac:dyDescent="0.3">
      <c r="A51" s="10" t="s">
        <v>39</v>
      </c>
      <c r="B51" s="3"/>
      <c r="F51" s="25">
        <f>SUM(F32:F49)</f>
        <v>78377490</v>
      </c>
      <c r="G51" s="40"/>
      <c r="H51" s="25">
        <f>SUM(H32:H49)</f>
        <v>77634433.886000007</v>
      </c>
      <c r="I51" s="22"/>
      <c r="J51" s="25">
        <f>SUM(J32:J49)</f>
        <v>78585572</v>
      </c>
      <c r="K51" s="21"/>
      <c r="L51" s="25">
        <f>SUM(L32:L49)</f>
        <v>63688349</v>
      </c>
    </row>
    <row r="52" spans="1:12" ht="15.6" customHeight="1" x14ac:dyDescent="0.3">
      <c r="G52" s="40"/>
      <c r="I52" s="22"/>
      <c r="K52" s="21"/>
    </row>
    <row r="53" spans="1:12" ht="15.6" customHeight="1" thickBot="1" x14ac:dyDescent="0.35">
      <c r="A53" s="10" t="s">
        <v>40</v>
      </c>
      <c r="F53" s="47">
        <f>F28+F51</f>
        <v>97663145</v>
      </c>
      <c r="G53" s="40"/>
      <c r="H53" s="47">
        <f>H28+H51</f>
        <v>96204842.642000005</v>
      </c>
      <c r="I53" s="22"/>
      <c r="J53" s="47">
        <f>J28+J51</f>
        <v>91948180</v>
      </c>
      <c r="K53" s="21"/>
      <c r="L53" s="47">
        <f>L28+L51</f>
        <v>79486905</v>
      </c>
    </row>
    <row r="54" spans="1:12" ht="15.6" customHeight="1" thickTop="1" x14ac:dyDescent="0.3">
      <c r="A54" s="10"/>
      <c r="G54" s="40"/>
    </row>
    <row r="55" spans="1:12" ht="15.6" customHeight="1" x14ac:dyDescent="0.3">
      <c r="A55" s="10"/>
      <c r="G55" s="40"/>
    </row>
    <row r="56" spans="1:12" ht="15.6" customHeight="1" x14ac:dyDescent="0.3">
      <c r="A56" s="10"/>
      <c r="G56" s="40"/>
    </row>
    <row r="57" spans="1:12" ht="15.6" customHeight="1" x14ac:dyDescent="0.3">
      <c r="A57" s="10"/>
      <c r="G57" s="40"/>
    </row>
    <row r="58" spans="1:12" ht="15.6" customHeight="1" x14ac:dyDescent="0.3">
      <c r="A58" s="10"/>
      <c r="G58" s="40"/>
    </row>
    <row r="59" spans="1:12" ht="15.6" customHeight="1" x14ac:dyDescent="0.3">
      <c r="A59" s="10"/>
      <c r="G59" s="40"/>
    </row>
    <row r="60" spans="1:12" ht="7.5" customHeight="1" x14ac:dyDescent="0.3">
      <c r="A60" s="10"/>
      <c r="G60" s="40"/>
    </row>
    <row r="61" spans="1:12" ht="15.75" customHeight="1" x14ac:dyDescent="0.3">
      <c r="A61" s="2" t="s">
        <v>41</v>
      </c>
      <c r="C61" s="17"/>
      <c r="G61" s="40"/>
    </row>
    <row r="62" spans="1:12" ht="15.75" customHeight="1" x14ac:dyDescent="0.3">
      <c r="G62" s="40"/>
    </row>
    <row r="63" spans="1:12" ht="12" customHeight="1" x14ac:dyDescent="0.3">
      <c r="G63" s="40"/>
    </row>
    <row r="64" spans="1:12" ht="22.2" customHeight="1" x14ac:dyDescent="0.3">
      <c r="A64" s="189" t="s">
        <v>42</v>
      </c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</row>
    <row r="65" spans="1:12" ht="16.5" customHeight="1" x14ac:dyDescent="0.3">
      <c r="A65" s="10" t="str">
        <f>A1</f>
        <v>Energy Absolute Public Company Limited</v>
      </c>
      <c r="B65" s="10"/>
      <c r="C65" s="10"/>
    </row>
    <row r="66" spans="1:12" ht="16.5" customHeight="1" x14ac:dyDescent="0.3">
      <c r="A66" s="10" t="str">
        <f>+A2</f>
        <v xml:space="preserve">Statement of Financial Position </v>
      </c>
      <c r="B66" s="10"/>
      <c r="C66" s="10"/>
    </row>
    <row r="67" spans="1:12" ht="16.5" customHeight="1" x14ac:dyDescent="0.3">
      <c r="A67" s="11" t="str">
        <f>+A3</f>
        <v>As at 30 June 2025</v>
      </c>
      <c r="B67" s="11"/>
      <c r="C67" s="11"/>
      <c r="D67" s="23"/>
      <c r="E67" s="24"/>
      <c r="F67" s="25"/>
      <c r="G67" s="24"/>
      <c r="H67" s="25"/>
      <c r="I67" s="26"/>
      <c r="J67" s="25"/>
      <c r="K67" s="27"/>
      <c r="L67" s="25"/>
    </row>
    <row r="68" spans="1:12" ht="15.75" customHeight="1" x14ac:dyDescent="0.3">
      <c r="A68" s="10"/>
      <c r="B68" s="10"/>
      <c r="C68" s="10"/>
    </row>
    <row r="69" spans="1:12" ht="15.75" customHeight="1" x14ac:dyDescent="0.3"/>
    <row r="70" spans="1:12" ht="15.75" customHeight="1" x14ac:dyDescent="0.3">
      <c r="F70" s="186" t="s">
        <v>2</v>
      </c>
      <c r="G70" s="186"/>
      <c r="H70" s="186"/>
      <c r="I70" s="20"/>
      <c r="J70" s="186" t="s">
        <v>3</v>
      </c>
      <c r="K70" s="186"/>
      <c r="L70" s="186"/>
    </row>
    <row r="71" spans="1:12" ht="15.75" customHeight="1" x14ac:dyDescent="0.3">
      <c r="A71" s="3"/>
      <c r="D71" s="30"/>
      <c r="E71" s="10"/>
      <c r="F71" s="190" t="s">
        <v>4</v>
      </c>
      <c r="G71" s="190"/>
      <c r="H71" s="190"/>
      <c r="I71" s="48"/>
      <c r="J71" s="190" t="s">
        <v>4</v>
      </c>
      <c r="K71" s="190"/>
      <c r="L71" s="190"/>
    </row>
    <row r="72" spans="1:12" ht="15.75" customHeight="1" x14ac:dyDescent="0.3">
      <c r="E72" s="10"/>
      <c r="F72" s="48" t="s">
        <v>5</v>
      </c>
      <c r="G72" s="49"/>
      <c r="H72" s="48" t="s">
        <v>6</v>
      </c>
      <c r="I72" s="48"/>
      <c r="J72" s="48" t="s">
        <v>5</v>
      </c>
      <c r="K72" s="48"/>
      <c r="L72" s="48" t="s">
        <v>6</v>
      </c>
    </row>
    <row r="73" spans="1:12" ht="15.75" customHeight="1" x14ac:dyDescent="0.3">
      <c r="E73" s="10"/>
      <c r="F73" s="31" t="s">
        <v>277</v>
      </c>
      <c r="G73" s="28"/>
      <c r="H73" s="31" t="s">
        <v>7</v>
      </c>
      <c r="I73" s="32"/>
      <c r="J73" s="31" t="s">
        <v>277</v>
      </c>
      <c r="K73" s="28"/>
      <c r="L73" s="31" t="s">
        <v>7</v>
      </c>
    </row>
    <row r="74" spans="1:12" ht="15.75" customHeight="1" x14ac:dyDescent="0.3">
      <c r="E74" s="10"/>
      <c r="F74" s="28">
        <v>2025</v>
      </c>
      <c r="G74" s="33"/>
      <c r="H74" s="31" t="s">
        <v>8</v>
      </c>
      <c r="I74" s="32"/>
      <c r="J74" s="28">
        <v>2025</v>
      </c>
      <c r="K74" s="33"/>
      <c r="L74" s="31" t="s">
        <v>8</v>
      </c>
    </row>
    <row r="75" spans="1:12" ht="15.75" customHeight="1" x14ac:dyDescent="0.3">
      <c r="D75" s="34" t="s">
        <v>9</v>
      </c>
      <c r="E75" s="10"/>
      <c r="F75" s="50" t="s">
        <v>10</v>
      </c>
      <c r="G75" s="10"/>
      <c r="H75" s="50" t="s">
        <v>10</v>
      </c>
      <c r="I75" s="38"/>
      <c r="J75" s="50" t="s">
        <v>10</v>
      </c>
      <c r="K75" s="39"/>
      <c r="L75" s="50" t="s">
        <v>10</v>
      </c>
    </row>
    <row r="76" spans="1:12" ht="15.75" customHeight="1" x14ac:dyDescent="0.3">
      <c r="D76" s="36"/>
      <c r="E76" s="10"/>
      <c r="F76" s="48"/>
      <c r="G76" s="51"/>
      <c r="H76" s="48"/>
      <c r="I76" s="38"/>
      <c r="J76" s="48"/>
      <c r="K76" s="39"/>
      <c r="L76" s="48"/>
    </row>
    <row r="77" spans="1:12" ht="15.75" customHeight="1" x14ac:dyDescent="0.3">
      <c r="A77" s="10" t="s">
        <v>43</v>
      </c>
      <c r="G77" s="40"/>
      <c r="I77" s="22"/>
      <c r="K77" s="21"/>
    </row>
    <row r="78" spans="1:12" ht="15.75" customHeight="1" x14ac:dyDescent="0.3">
      <c r="A78" s="10"/>
      <c r="G78" s="40"/>
      <c r="I78" s="22"/>
      <c r="K78" s="21"/>
    </row>
    <row r="79" spans="1:12" ht="15.75" customHeight="1" x14ac:dyDescent="0.3">
      <c r="A79" s="10" t="s">
        <v>44</v>
      </c>
      <c r="G79" s="40"/>
      <c r="I79" s="22"/>
      <c r="K79" s="21"/>
    </row>
    <row r="80" spans="1:12" ht="15.75" customHeight="1" x14ac:dyDescent="0.3">
      <c r="A80" s="10"/>
      <c r="G80" s="40"/>
      <c r="I80" s="22"/>
      <c r="K80" s="21"/>
    </row>
    <row r="81" spans="1:12" ht="15.75" customHeight="1" x14ac:dyDescent="0.3">
      <c r="A81" s="2" t="s">
        <v>45</v>
      </c>
      <c r="F81" s="20">
        <v>0</v>
      </c>
      <c r="G81" s="41"/>
      <c r="H81" s="45">
        <v>236701.94099999999</v>
      </c>
      <c r="I81" s="20"/>
      <c r="J81" s="20">
        <v>0</v>
      </c>
      <c r="K81" s="20"/>
      <c r="L81" s="42">
        <v>0</v>
      </c>
    </row>
    <row r="82" spans="1:12" ht="15.75" customHeight="1" x14ac:dyDescent="0.3">
      <c r="A82" s="2" t="s">
        <v>46</v>
      </c>
      <c r="F82" s="20">
        <v>759606</v>
      </c>
      <c r="G82" s="41"/>
      <c r="H82" s="45">
        <v>373672.12099999998</v>
      </c>
      <c r="I82" s="20"/>
      <c r="J82" s="20">
        <v>343383</v>
      </c>
      <c r="K82" s="20"/>
      <c r="L82" s="45">
        <v>238911</v>
      </c>
    </row>
    <row r="83" spans="1:12" ht="15.75" customHeight="1" x14ac:dyDescent="0.3">
      <c r="A83" s="2" t="s">
        <v>47</v>
      </c>
      <c r="F83" s="20">
        <v>1641331</v>
      </c>
      <c r="G83" s="41"/>
      <c r="H83" s="45">
        <v>2007844.879</v>
      </c>
      <c r="I83" s="20"/>
      <c r="J83" s="20">
        <v>10938585</v>
      </c>
      <c r="K83" s="20"/>
      <c r="L83" s="45">
        <v>10902052</v>
      </c>
    </row>
    <row r="84" spans="1:12" ht="15.75" customHeight="1" x14ac:dyDescent="0.3">
      <c r="A84" s="2" t="s">
        <v>48</v>
      </c>
      <c r="G84" s="41"/>
      <c r="H84" s="42"/>
      <c r="I84" s="20"/>
      <c r="K84" s="20"/>
      <c r="L84" s="42"/>
    </row>
    <row r="85" spans="1:12" ht="15.75" customHeight="1" x14ac:dyDescent="0.3">
      <c r="B85" s="2" t="s">
        <v>49</v>
      </c>
      <c r="F85" s="20">
        <v>376715</v>
      </c>
      <c r="G85" s="41"/>
      <c r="H85" s="45">
        <v>733341.89300000004</v>
      </c>
      <c r="I85" s="20"/>
      <c r="J85" s="20">
        <v>0</v>
      </c>
      <c r="K85" s="20"/>
      <c r="L85" s="42">
        <v>0</v>
      </c>
    </row>
    <row r="86" spans="1:12" ht="15.75" customHeight="1" x14ac:dyDescent="0.3">
      <c r="A86" s="2" t="s">
        <v>50</v>
      </c>
      <c r="D86" s="43">
        <v>19.600000000000001</v>
      </c>
      <c r="F86" s="20">
        <v>11270</v>
      </c>
      <c r="G86" s="41"/>
      <c r="H86" s="45">
        <v>900000</v>
      </c>
      <c r="I86" s="20"/>
      <c r="J86" s="20">
        <v>6407751</v>
      </c>
      <c r="K86" s="20"/>
      <c r="L86" s="45">
        <v>4643360</v>
      </c>
    </row>
    <row r="87" spans="1:12" ht="15.75" customHeight="1" x14ac:dyDescent="0.3">
      <c r="A87" s="2" t="s">
        <v>51</v>
      </c>
      <c r="G87" s="41"/>
      <c r="H87" s="42"/>
      <c r="I87" s="20"/>
      <c r="K87" s="20"/>
      <c r="L87" s="42"/>
    </row>
    <row r="88" spans="1:12" ht="15.75" customHeight="1" x14ac:dyDescent="0.3">
      <c r="B88" s="2" t="s">
        <v>52</v>
      </c>
      <c r="D88" s="19">
        <v>14</v>
      </c>
      <c r="F88" s="20">
        <v>7198306</v>
      </c>
      <c r="G88" s="41"/>
      <c r="H88" s="45">
        <v>7769954.5350000001</v>
      </c>
      <c r="I88" s="20"/>
      <c r="J88" s="20">
        <v>2552041</v>
      </c>
      <c r="K88" s="20"/>
      <c r="L88" s="45">
        <v>2965047</v>
      </c>
    </row>
    <row r="89" spans="1:12" ht="15.75" customHeight="1" x14ac:dyDescent="0.3">
      <c r="A89" s="2" t="s">
        <v>53</v>
      </c>
      <c r="F89" s="20">
        <v>92699</v>
      </c>
      <c r="G89" s="41"/>
      <c r="H89" s="45">
        <v>29432.007000000001</v>
      </c>
      <c r="I89" s="20"/>
      <c r="J89" s="20">
        <v>1736</v>
      </c>
      <c r="K89" s="20"/>
      <c r="L89" s="45">
        <v>2681</v>
      </c>
    </row>
    <row r="90" spans="1:12" ht="15.75" customHeight="1" x14ac:dyDescent="0.3">
      <c r="A90" s="2" t="s">
        <v>54</v>
      </c>
      <c r="D90" s="52">
        <v>15</v>
      </c>
      <c r="F90" s="20">
        <v>0</v>
      </c>
      <c r="G90" s="41"/>
      <c r="H90" s="45">
        <v>7445737.8799999999</v>
      </c>
      <c r="I90" s="20"/>
      <c r="J90" s="20">
        <v>0</v>
      </c>
      <c r="K90" s="20"/>
      <c r="L90" s="45">
        <v>7445738</v>
      </c>
    </row>
    <row r="91" spans="1:12" ht="15.75" customHeight="1" x14ac:dyDescent="0.3">
      <c r="A91" s="2" t="s">
        <v>55</v>
      </c>
      <c r="F91" s="20">
        <v>294780</v>
      </c>
      <c r="G91" s="41"/>
      <c r="H91" s="45">
        <v>166743.008</v>
      </c>
      <c r="I91" s="20"/>
      <c r="J91" s="20">
        <v>0</v>
      </c>
      <c r="K91" s="20"/>
      <c r="L91" s="42">
        <v>0</v>
      </c>
    </row>
    <row r="92" spans="1:12" ht="15.75" customHeight="1" x14ac:dyDescent="0.3">
      <c r="A92" s="3" t="s">
        <v>56</v>
      </c>
      <c r="G92" s="41"/>
      <c r="H92" s="42"/>
      <c r="I92" s="20"/>
      <c r="K92" s="20"/>
      <c r="L92" s="42"/>
    </row>
    <row r="93" spans="1:12" ht="15.75" customHeight="1" x14ac:dyDescent="0.3">
      <c r="A93" s="3"/>
      <c r="B93" s="2" t="s">
        <v>266</v>
      </c>
      <c r="F93" s="20">
        <v>80017</v>
      </c>
      <c r="G93" s="41"/>
      <c r="H93" s="45">
        <v>51844.464</v>
      </c>
      <c r="I93" s="20"/>
      <c r="J93" s="20">
        <v>0</v>
      </c>
      <c r="K93" s="20"/>
      <c r="L93" s="42">
        <v>0</v>
      </c>
    </row>
    <row r="94" spans="1:12" ht="15.75" customHeight="1" x14ac:dyDescent="0.25">
      <c r="A94" s="2" t="s">
        <v>57</v>
      </c>
      <c r="F94" s="25">
        <v>7748</v>
      </c>
      <c r="G94" s="41"/>
      <c r="H94" s="72">
        <v>50930</v>
      </c>
      <c r="I94" s="20"/>
      <c r="J94" s="25">
        <v>0</v>
      </c>
      <c r="K94" s="20"/>
      <c r="L94" s="44">
        <v>0</v>
      </c>
    </row>
    <row r="95" spans="1:12" ht="15.75" customHeight="1" x14ac:dyDescent="0.3">
      <c r="G95" s="41"/>
      <c r="I95" s="20"/>
      <c r="K95" s="20"/>
    </row>
    <row r="96" spans="1:12" ht="15.75" customHeight="1" x14ac:dyDescent="0.3">
      <c r="A96" s="10" t="s">
        <v>58</v>
      </c>
      <c r="B96" s="3"/>
      <c r="F96" s="25">
        <f>SUM(F81:F94)</f>
        <v>10462472</v>
      </c>
      <c r="G96" s="40"/>
      <c r="H96" s="25">
        <f>SUM(H81:H94)</f>
        <v>19766202.728</v>
      </c>
      <c r="I96" s="22"/>
      <c r="J96" s="25">
        <f>SUM(J81:J94)</f>
        <v>20243496</v>
      </c>
      <c r="L96" s="25">
        <f>SUM(L81:L94)</f>
        <v>26197789</v>
      </c>
    </row>
    <row r="97" spans="1:12" ht="15.75" customHeight="1" x14ac:dyDescent="0.3">
      <c r="G97" s="40"/>
      <c r="I97" s="22"/>
    </row>
    <row r="98" spans="1:12" ht="15.75" customHeight="1" x14ac:dyDescent="0.3">
      <c r="A98" s="10" t="s">
        <v>59</v>
      </c>
      <c r="G98" s="40"/>
      <c r="I98" s="22"/>
    </row>
    <row r="99" spans="1:12" ht="15.75" customHeight="1" x14ac:dyDescent="0.3">
      <c r="G99" s="40"/>
      <c r="I99" s="22"/>
    </row>
    <row r="100" spans="1:12" ht="15.75" customHeight="1" x14ac:dyDescent="0.3">
      <c r="A100" s="2" t="s">
        <v>60</v>
      </c>
      <c r="D100" s="52">
        <v>14</v>
      </c>
      <c r="F100" s="45">
        <v>16706868</v>
      </c>
      <c r="G100" s="40"/>
      <c r="H100" s="45">
        <v>17910077.625999998</v>
      </c>
      <c r="I100" s="22"/>
      <c r="J100" s="45">
        <v>7307099</v>
      </c>
      <c r="L100" s="45">
        <v>8722038</v>
      </c>
    </row>
    <row r="101" spans="1:12" ht="15.75" customHeight="1" x14ac:dyDescent="0.3">
      <c r="A101" s="2" t="s">
        <v>61</v>
      </c>
      <c r="D101" s="53">
        <v>19.600000000000001</v>
      </c>
      <c r="F101" s="45">
        <v>0</v>
      </c>
      <c r="G101" s="40"/>
      <c r="H101" s="42">
        <v>0</v>
      </c>
      <c r="I101" s="22"/>
      <c r="J101" s="45">
        <v>10155192</v>
      </c>
      <c r="L101" s="42">
        <v>0</v>
      </c>
    </row>
    <row r="102" spans="1:12" ht="15.75" customHeight="1" x14ac:dyDescent="0.3">
      <c r="A102" s="2" t="s">
        <v>62</v>
      </c>
      <c r="D102" s="52"/>
      <c r="F102" s="20">
        <v>387363</v>
      </c>
      <c r="G102" s="40"/>
      <c r="H102" s="45">
        <v>399685.27600000001</v>
      </c>
      <c r="I102" s="22"/>
      <c r="J102" s="20">
        <v>301101</v>
      </c>
      <c r="L102" s="45">
        <v>325404</v>
      </c>
    </row>
    <row r="103" spans="1:12" ht="15.75" customHeight="1" x14ac:dyDescent="0.3">
      <c r="A103" s="2" t="s">
        <v>63</v>
      </c>
      <c r="D103" s="52">
        <v>15</v>
      </c>
      <c r="F103" s="45">
        <v>25720009</v>
      </c>
      <c r="G103" s="40"/>
      <c r="H103" s="45">
        <v>23706386.011999998</v>
      </c>
      <c r="I103" s="22"/>
      <c r="J103" s="45">
        <v>25720009</v>
      </c>
      <c r="L103" s="45">
        <v>23706386</v>
      </c>
    </row>
    <row r="104" spans="1:12" ht="15.75" customHeight="1" x14ac:dyDescent="0.3">
      <c r="A104" s="2" t="s">
        <v>57</v>
      </c>
      <c r="D104" s="52"/>
      <c r="F104" s="45">
        <v>25447</v>
      </c>
      <c r="G104" s="40"/>
      <c r="H104" s="45">
        <v>61200.027999999998</v>
      </c>
      <c r="I104" s="22"/>
      <c r="J104" s="45">
        <v>34</v>
      </c>
      <c r="L104" s="45">
        <v>34</v>
      </c>
    </row>
    <row r="105" spans="1:12" ht="15.75" customHeight="1" x14ac:dyDescent="0.3">
      <c r="A105" s="2" t="s">
        <v>64</v>
      </c>
      <c r="D105" s="52"/>
      <c r="F105" s="45">
        <v>1520610</v>
      </c>
      <c r="G105" s="3"/>
      <c r="H105" s="45">
        <v>1531609.0719999999</v>
      </c>
      <c r="I105" s="42"/>
      <c r="J105" s="45">
        <v>259004</v>
      </c>
      <c r="K105" s="42"/>
      <c r="L105" s="45">
        <v>260956</v>
      </c>
    </row>
    <row r="106" spans="1:12" ht="15.75" customHeight="1" x14ac:dyDescent="0.3">
      <c r="A106" s="2" t="s">
        <v>65</v>
      </c>
      <c r="D106" s="52"/>
      <c r="F106" s="42">
        <v>150535</v>
      </c>
      <c r="G106" s="3"/>
      <c r="H106" s="45">
        <v>180865</v>
      </c>
      <c r="I106" s="42"/>
      <c r="J106" s="42">
        <v>0</v>
      </c>
      <c r="K106" s="42"/>
      <c r="L106" s="42">
        <v>0</v>
      </c>
    </row>
    <row r="107" spans="1:12" ht="15.75" customHeight="1" x14ac:dyDescent="0.3">
      <c r="A107" s="2" t="s">
        <v>270</v>
      </c>
      <c r="D107" s="52"/>
      <c r="F107" s="42">
        <v>126967</v>
      </c>
      <c r="G107" s="3"/>
      <c r="H107" s="45">
        <v>71483.131999999998</v>
      </c>
      <c r="I107" s="42"/>
      <c r="J107" s="42">
        <v>38453</v>
      </c>
      <c r="K107" s="42"/>
      <c r="L107" s="45">
        <v>34508</v>
      </c>
    </row>
    <row r="108" spans="1:12" ht="15.75" customHeight="1" x14ac:dyDescent="0.3">
      <c r="A108" s="2" t="s">
        <v>66</v>
      </c>
      <c r="D108" s="53">
        <v>19.7</v>
      </c>
      <c r="F108" s="20">
        <v>0</v>
      </c>
      <c r="G108" s="40"/>
      <c r="H108" s="42">
        <v>0</v>
      </c>
      <c r="I108" s="22"/>
      <c r="J108" s="20">
        <v>561422</v>
      </c>
      <c r="L108" s="45">
        <v>583079</v>
      </c>
    </row>
    <row r="109" spans="1:12" ht="15.75" customHeight="1" x14ac:dyDescent="0.3">
      <c r="A109" s="2" t="s">
        <v>67</v>
      </c>
      <c r="F109" s="45">
        <v>2462603</v>
      </c>
      <c r="G109" s="40"/>
      <c r="H109" s="45">
        <v>2414483</v>
      </c>
      <c r="I109" s="22"/>
      <c r="J109" s="45">
        <v>322246</v>
      </c>
      <c r="L109" s="45">
        <v>318342</v>
      </c>
    </row>
    <row r="110" spans="1:12" ht="15.75" customHeight="1" x14ac:dyDescent="0.3">
      <c r="A110" s="2" t="s">
        <v>68</v>
      </c>
      <c r="F110" s="46">
        <v>185966</v>
      </c>
      <c r="G110" s="40"/>
      <c r="H110" s="46">
        <v>27224</v>
      </c>
      <c r="I110" s="22"/>
      <c r="J110" s="46">
        <v>1041</v>
      </c>
      <c r="L110" s="46">
        <v>1540</v>
      </c>
    </row>
    <row r="111" spans="1:12" ht="15.75" customHeight="1" x14ac:dyDescent="0.3">
      <c r="G111" s="40"/>
      <c r="I111" s="22"/>
      <c r="K111" s="20"/>
    </row>
    <row r="112" spans="1:12" ht="15.75" customHeight="1" x14ac:dyDescent="0.3">
      <c r="A112" s="10" t="s">
        <v>69</v>
      </c>
      <c r="B112" s="3"/>
      <c r="F112" s="25">
        <f>SUM(F100:F110)</f>
        <v>47286368</v>
      </c>
      <c r="G112" s="40"/>
      <c r="H112" s="25">
        <f>SUM(H100:H110)</f>
        <v>46303013.14599999</v>
      </c>
      <c r="I112" s="22"/>
      <c r="J112" s="25">
        <f>SUM(J100:J110)</f>
        <v>44665601</v>
      </c>
      <c r="K112" s="21"/>
      <c r="L112" s="25">
        <f>SUM(L100:L110)</f>
        <v>33952287</v>
      </c>
    </row>
    <row r="113" spans="1:12" ht="15.75" customHeight="1" x14ac:dyDescent="0.3">
      <c r="A113" s="10"/>
      <c r="G113" s="40"/>
      <c r="I113" s="22"/>
      <c r="K113" s="21"/>
    </row>
    <row r="114" spans="1:12" ht="15.75" customHeight="1" x14ac:dyDescent="0.3">
      <c r="A114" s="10" t="s">
        <v>70</v>
      </c>
      <c r="B114" s="10"/>
      <c r="F114" s="25">
        <f>F96+F112</f>
        <v>57748840</v>
      </c>
      <c r="G114" s="40"/>
      <c r="H114" s="25">
        <f>H96+H112</f>
        <v>66069215.873999991</v>
      </c>
      <c r="I114" s="22"/>
      <c r="J114" s="25">
        <f>J96+J112</f>
        <v>64909097</v>
      </c>
      <c r="K114" s="21"/>
      <c r="L114" s="25">
        <f>L96+L112</f>
        <v>60150076</v>
      </c>
    </row>
    <row r="115" spans="1:12" ht="15.75" customHeight="1" x14ac:dyDescent="0.3">
      <c r="A115" s="10"/>
      <c r="B115" s="10"/>
      <c r="G115" s="40"/>
    </row>
    <row r="116" spans="1:12" ht="15.75" customHeight="1" x14ac:dyDescent="0.3">
      <c r="A116" s="10"/>
      <c r="B116" s="10"/>
      <c r="G116" s="40"/>
    </row>
    <row r="117" spans="1:12" ht="15.75" customHeight="1" x14ac:dyDescent="0.3">
      <c r="A117" s="10"/>
      <c r="B117" s="10"/>
      <c r="G117" s="40"/>
    </row>
    <row r="118" spans="1:12" ht="15.75" customHeight="1" x14ac:dyDescent="0.3">
      <c r="A118" s="10"/>
      <c r="B118" s="10"/>
      <c r="G118" s="40"/>
    </row>
    <row r="119" spans="1:12" ht="15.75" customHeight="1" x14ac:dyDescent="0.3">
      <c r="A119" s="10"/>
      <c r="B119" s="10"/>
      <c r="G119" s="40"/>
    </row>
    <row r="120" spans="1:12" ht="15.75" customHeight="1" x14ac:dyDescent="0.3">
      <c r="A120" s="10"/>
      <c r="B120" s="10"/>
      <c r="G120" s="40"/>
    </row>
    <row r="121" spans="1:12" ht="15.75" customHeight="1" x14ac:dyDescent="0.3">
      <c r="A121" s="10"/>
      <c r="B121" s="10"/>
      <c r="G121" s="40"/>
    </row>
    <row r="122" spans="1:12" ht="15.75" customHeight="1" x14ac:dyDescent="0.3">
      <c r="A122" s="10"/>
      <c r="B122" s="10"/>
      <c r="G122" s="40"/>
    </row>
    <row r="123" spans="1:12" ht="15.75" customHeight="1" x14ac:dyDescent="0.3">
      <c r="A123" s="10"/>
      <c r="B123" s="10"/>
      <c r="G123" s="40"/>
    </row>
    <row r="124" spans="1:12" ht="15.75" customHeight="1" x14ac:dyDescent="0.3">
      <c r="A124" s="10"/>
      <c r="B124" s="10"/>
      <c r="G124" s="40"/>
    </row>
    <row r="125" spans="1:12" ht="15.75" customHeight="1" x14ac:dyDescent="0.3">
      <c r="A125" s="10"/>
      <c r="B125" s="10"/>
      <c r="G125" s="40"/>
    </row>
    <row r="126" spans="1:12" ht="8.25" customHeight="1" x14ac:dyDescent="0.3">
      <c r="A126" s="10"/>
      <c r="B126" s="10"/>
      <c r="G126" s="40"/>
    </row>
    <row r="127" spans="1:12" ht="22.2" customHeight="1" x14ac:dyDescent="0.3">
      <c r="A127" s="189" t="str">
        <f>$A$64</f>
        <v>The accompanying condensed notes to the interim financial information are an integral part of this interim financial information.</v>
      </c>
      <c r="B127" s="189"/>
      <c r="C127" s="189"/>
      <c r="D127" s="189"/>
      <c r="E127" s="189"/>
      <c r="F127" s="189"/>
      <c r="G127" s="189"/>
      <c r="H127" s="189"/>
      <c r="I127" s="189"/>
      <c r="J127" s="189"/>
      <c r="K127" s="189"/>
      <c r="L127" s="189"/>
    </row>
    <row r="128" spans="1:12" ht="16.5" customHeight="1" x14ac:dyDescent="0.3">
      <c r="A128" s="10" t="str">
        <f>+A1</f>
        <v>Energy Absolute Public Company Limited</v>
      </c>
      <c r="B128" s="10"/>
      <c r="C128" s="10"/>
    </row>
    <row r="129" spans="1:12" ht="16.5" customHeight="1" x14ac:dyDescent="0.3">
      <c r="A129" s="10" t="str">
        <f>+A2</f>
        <v xml:space="preserve">Statement of Financial Position </v>
      </c>
      <c r="B129" s="10"/>
      <c r="C129" s="10"/>
    </row>
    <row r="130" spans="1:12" ht="16.5" customHeight="1" x14ac:dyDescent="0.3">
      <c r="A130" s="11" t="str">
        <f>+A3</f>
        <v>As at 30 June 2025</v>
      </c>
      <c r="B130" s="11"/>
      <c r="C130" s="11"/>
      <c r="D130" s="23"/>
      <c r="E130" s="24"/>
      <c r="F130" s="25"/>
      <c r="G130" s="24"/>
      <c r="H130" s="25"/>
      <c r="I130" s="26"/>
      <c r="J130" s="25"/>
      <c r="K130" s="27"/>
      <c r="L130" s="25"/>
    </row>
    <row r="131" spans="1:12" ht="15.75" customHeight="1" x14ac:dyDescent="0.3">
      <c r="A131" s="10"/>
      <c r="B131" s="10"/>
      <c r="C131" s="10"/>
    </row>
    <row r="132" spans="1:12" ht="15.75" customHeight="1" x14ac:dyDescent="0.3"/>
    <row r="133" spans="1:12" ht="15.75" customHeight="1" x14ac:dyDescent="0.3">
      <c r="F133" s="186" t="s">
        <v>2</v>
      </c>
      <c r="G133" s="186"/>
      <c r="H133" s="186"/>
      <c r="I133" s="20"/>
      <c r="J133" s="186" t="s">
        <v>3</v>
      </c>
      <c r="K133" s="186"/>
      <c r="L133" s="186"/>
    </row>
    <row r="134" spans="1:12" ht="15.75" customHeight="1" x14ac:dyDescent="0.3">
      <c r="A134" s="3"/>
      <c r="D134" s="30"/>
      <c r="E134" s="10"/>
      <c r="F134" s="190" t="s">
        <v>4</v>
      </c>
      <c r="G134" s="190"/>
      <c r="H134" s="190"/>
      <c r="I134" s="48"/>
      <c r="J134" s="190" t="s">
        <v>4</v>
      </c>
      <c r="K134" s="190"/>
      <c r="L134" s="190"/>
    </row>
    <row r="135" spans="1:12" ht="15.75" customHeight="1" x14ac:dyDescent="0.3">
      <c r="D135" s="30"/>
      <c r="E135" s="10"/>
      <c r="F135" s="48" t="s">
        <v>5</v>
      </c>
      <c r="G135" s="49"/>
      <c r="H135" s="48" t="s">
        <v>6</v>
      </c>
      <c r="I135" s="48"/>
      <c r="J135" s="48" t="s">
        <v>5</v>
      </c>
      <c r="K135" s="48"/>
      <c r="L135" s="48" t="s">
        <v>6</v>
      </c>
    </row>
    <row r="136" spans="1:12" ht="15.75" customHeight="1" x14ac:dyDescent="0.3">
      <c r="E136" s="10"/>
      <c r="F136" s="31" t="s">
        <v>277</v>
      </c>
      <c r="G136" s="28"/>
      <c r="H136" s="31" t="s">
        <v>7</v>
      </c>
      <c r="I136" s="32"/>
      <c r="J136" s="31" t="s">
        <v>277</v>
      </c>
      <c r="K136" s="28"/>
      <c r="L136" s="31" t="s">
        <v>7</v>
      </c>
    </row>
    <row r="137" spans="1:12" ht="15.75" customHeight="1" x14ac:dyDescent="0.3">
      <c r="E137" s="10"/>
      <c r="F137" s="28">
        <v>2025</v>
      </c>
      <c r="G137" s="33"/>
      <c r="H137" s="31" t="s">
        <v>8</v>
      </c>
      <c r="I137" s="32"/>
      <c r="J137" s="28">
        <v>2025</v>
      </c>
      <c r="K137" s="33"/>
      <c r="L137" s="31" t="s">
        <v>8</v>
      </c>
    </row>
    <row r="138" spans="1:12" ht="15.75" customHeight="1" x14ac:dyDescent="0.3">
      <c r="D138" s="34" t="s">
        <v>71</v>
      </c>
      <c r="E138" s="10"/>
      <c r="F138" s="50" t="s">
        <v>10</v>
      </c>
      <c r="G138" s="10"/>
      <c r="H138" s="50" t="s">
        <v>10</v>
      </c>
      <c r="I138" s="38"/>
      <c r="J138" s="50" t="s">
        <v>10</v>
      </c>
      <c r="K138" s="39"/>
      <c r="L138" s="50" t="s">
        <v>10</v>
      </c>
    </row>
    <row r="139" spans="1:12" ht="15.75" customHeight="1" x14ac:dyDescent="0.3">
      <c r="D139" s="36"/>
      <c r="E139" s="10"/>
      <c r="F139" s="48"/>
      <c r="G139" s="51"/>
      <c r="H139" s="48"/>
      <c r="I139" s="38"/>
      <c r="J139" s="48"/>
      <c r="K139" s="39"/>
      <c r="L139" s="48"/>
    </row>
    <row r="140" spans="1:12" ht="15.75" customHeight="1" x14ac:dyDescent="0.3">
      <c r="A140" s="10" t="s">
        <v>72</v>
      </c>
      <c r="G140" s="40"/>
      <c r="I140" s="22"/>
      <c r="K140" s="21"/>
    </row>
    <row r="141" spans="1:12" ht="15.75" customHeight="1" x14ac:dyDescent="0.3">
      <c r="A141" s="10"/>
      <c r="G141" s="40"/>
      <c r="I141" s="22"/>
      <c r="K141" s="21"/>
    </row>
    <row r="142" spans="1:12" ht="15.75" customHeight="1" x14ac:dyDescent="0.3">
      <c r="A142" s="10" t="s">
        <v>73</v>
      </c>
      <c r="G142" s="40"/>
      <c r="I142" s="22"/>
      <c r="K142" s="21"/>
    </row>
    <row r="143" spans="1:12" ht="15.75" customHeight="1" x14ac:dyDescent="0.3">
      <c r="A143" s="10"/>
      <c r="G143" s="40"/>
      <c r="I143" s="22"/>
      <c r="K143" s="21"/>
    </row>
    <row r="144" spans="1:12" ht="15.75" customHeight="1" x14ac:dyDescent="0.3">
      <c r="A144" s="2" t="s">
        <v>74</v>
      </c>
      <c r="D144" s="19">
        <v>17</v>
      </c>
      <c r="G144" s="40"/>
      <c r="I144" s="22"/>
      <c r="K144" s="21"/>
    </row>
    <row r="145" spans="1:12" ht="15.75" customHeight="1" x14ac:dyDescent="0.3">
      <c r="B145" s="2" t="s">
        <v>75</v>
      </c>
      <c r="F145" s="3"/>
      <c r="G145" s="3"/>
      <c r="H145" s="42"/>
      <c r="I145" s="42"/>
      <c r="J145" s="42"/>
      <c r="K145" s="42"/>
      <c r="L145" s="42"/>
    </row>
    <row r="146" spans="1:12" ht="15.75" customHeight="1" x14ac:dyDescent="0.3">
      <c r="C146" s="18" t="s">
        <v>76</v>
      </c>
      <c r="G146" s="40"/>
      <c r="I146" s="22"/>
      <c r="J146" s="42"/>
    </row>
    <row r="147" spans="1:12" ht="15.75" customHeight="1" x14ac:dyDescent="0.3">
      <c r="C147" s="2" t="s">
        <v>77</v>
      </c>
      <c r="G147" s="40"/>
      <c r="I147" s="22"/>
      <c r="J147" s="42"/>
    </row>
    <row r="148" spans="1:12" ht="15.75" customHeight="1" x14ac:dyDescent="0.3">
      <c r="C148" s="18" t="s">
        <v>78</v>
      </c>
      <c r="G148" s="40"/>
      <c r="I148" s="22"/>
      <c r="J148" s="42"/>
    </row>
    <row r="149" spans="1:12" ht="15.75" customHeight="1" thickBot="1" x14ac:dyDescent="0.35">
      <c r="C149" s="2" t="s">
        <v>307</v>
      </c>
      <c r="F149" s="47">
        <v>866446</v>
      </c>
      <c r="G149" s="40"/>
      <c r="H149" s="47">
        <v>400334.14</v>
      </c>
      <c r="I149" s="22"/>
      <c r="J149" s="47">
        <v>866446</v>
      </c>
      <c r="L149" s="47">
        <v>400334.14</v>
      </c>
    </row>
    <row r="150" spans="1:12" ht="15.75" customHeight="1" thickTop="1" x14ac:dyDescent="0.3">
      <c r="G150" s="40"/>
      <c r="H150" s="42"/>
      <c r="I150" s="22"/>
      <c r="L150" s="42"/>
    </row>
    <row r="151" spans="1:12" ht="15.75" customHeight="1" x14ac:dyDescent="0.3">
      <c r="B151" s="2" t="s">
        <v>79</v>
      </c>
      <c r="F151" s="3"/>
      <c r="G151" s="3"/>
      <c r="H151" s="42"/>
      <c r="I151" s="42"/>
      <c r="J151" s="42"/>
      <c r="K151" s="42"/>
      <c r="L151" s="42"/>
    </row>
    <row r="152" spans="1:12" ht="15.75" customHeight="1" x14ac:dyDescent="0.3">
      <c r="C152" s="18" t="s">
        <v>80</v>
      </c>
      <c r="F152" s="3"/>
      <c r="G152" s="20"/>
      <c r="H152" s="42"/>
      <c r="I152" s="22"/>
      <c r="J152" s="45"/>
      <c r="L152" s="42"/>
    </row>
    <row r="153" spans="1:12" ht="15.75" customHeight="1" x14ac:dyDescent="0.3">
      <c r="C153" s="2" t="s">
        <v>322</v>
      </c>
      <c r="F153" s="3"/>
      <c r="G153" s="20"/>
      <c r="H153" s="42"/>
      <c r="I153" s="22"/>
      <c r="J153" s="45"/>
      <c r="L153" s="42"/>
    </row>
    <row r="154" spans="1:12" ht="15.75" customHeight="1" x14ac:dyDescent="0.3">
      <c r="C154" s="18" t="s">
        <v>81</v>
      </c>
      <c r="F154" s="3"/>
      <c r="G154" s="20"/>
      <c r="H154" s="42"/>
      <c r="I154" s="22"/>
      <c r="J154" s="45"/>
      <c r="L154" s="42"/>
    </row>
    <row r="155" spans="1:12" ht="15.75" customHeight="1" x14ac:dyDescent="0.3">
      <c r="C155" s="2" t="s">
        <v>323</v>
      </c>
      <c r="F155" s="42">
        <v>742668</v>
      </c>
      <c r="G155" s="20"/>
      <c r="H155" s="20">
        <v>371334.14</v>
      </c>
      <c r="I155" s="22"/>
      <c r="J155" s="42">
        <v>742668</v>
      </c>
      <c r="L155" s="20">
        <v>371334</v>
      </c>
    </row>
    <row r="156" spans="1:12" ht="15.75" customHeight="1" x14ac:dyDescent="0.3">
      <c r="A156" s="2" t="s">
        <v>82</v>
      </c>
      <c r="D156" s="19">
        <v>17</v>
      </c>
      <c r="F156" s="42">
        <v>9253893</v>
      </c>
      <c r="G156" s="20"/>
      <c r="H156" s="20">
        <v>2948305.835</v>
      </c>
      <c r="I156" s="22"/>
      <c r="J156" s="42">
        <v>9253893</v>
      </c>
      <c r="L156" s="20">
        <v>2948306</v>
      </c>
    </row>
    <row r="157" spans="1:12" ht="15.75" customHeight="1" x14ac:dyDescent="0.3">
      <c r="A157" s="2" t="s">
        <v>83</v>
      </c>
      <c r="D157" s="19">
        <v>17</v>
      </c>
      <c r="F157" s="42">
        <v>744762</v>
      </c>
      <c r="G157" s="20"/>
      <c r="H157" s="20">
        <v>0</v>
      </c>
      <c r="I157" s="22"/>
      <c r="J157" s="42">
        <v>744762</v>
      </c>
      <c r="L157" s="20">
        <v>0</v>
      </c>
    </row>
    <row r="158" spans="1:12" ht="15.75" customHeight="1" x14ac:dyDescent="0.3">
      <c r="A158" s="2" t="s">
        <v>84</v>
      </c>
      <c r="F158" s="42"/>
      <c r="G158" s="20"/>
      <c r="H158" s="42"/>
      <c r="I158" s="22"/>
      <c r="J158" s="42"/>
      <c r="L158" s="42"/>
    </row>
    <row r="159" spans="1:12" ht="15.75" customHeight="1" x14ac:dyDescent="0.3">
      <c r="B159" s="2" t="s">
        <v>85</v>
      </c>
      <c r="F159" s="42"/>
      <c r="G159" s="40"/>
      <c r="H159" s="42"/>
      <c r="I159" s="22"/>
      <c r="J159" s="42"/>
      <c r="L159" s="42"/>
    </row>
    <row r="160" spans="1:12" ht="15.75" customHeight="1" x14ac:dyDescent="0.3">
      <c r="C160" s="2" t="s">
        <v>86</v>
      </c>
      <c r="F160" s="42">
        <v>40200</v>
      </c>
      <c r="G160" s="40"/>
      <c r="H160" s="45">
        <v>40200</v>
      </c>
      <c r="I160" s="22"/>
      <c r="J160" s="45">
        <v>40200</v>
      </c>
      <c r="L160" s="45">
        <v>40200</v>
      </c>
    </row>
    <row r="161" spans="1:12" ht="15.75" customHeight="1" x14ac:dyDescent="0.3">
      <c r="B161" s="2" t="s">
        <v>87</v>
      </c>
      <c r="F161" s="42">
        <v>35883128</v>
      </c>
      <c r="G161" s="40"/>
      <c r="H161" s="42">
        <v>36355703.307999998</v>
      </c>
      <c r="I161" s="22"/>
      <c r="J161" s="42">
        <v>17164330</v>
      </c>
      <c r="L161" s="45">
        <v>16882810</v>
      </c>
    </row>
    <row r="162" spans="1:12" ht="15.75" customHeight="1" x14ac:dyDescent="0.3">
      <c r="A162" s="2" t="s">
        <v>88</v>
      </c>
      <c r="F162" s="42"/>
      <c r="G162" s="40"/>
      <c r="H162" s="42"/>
      <c r="I162" s="22"/>
      <c r="J162" s="42"/>
      <c r="L162" s="42"/>
    </row>
    <row r="163" spans="1:12" ht="15.75" customHeight="1" x14ac:dyDescent="0.3">
      <c r="B163" s="2" t="s">
        <v>89</v>
      </c>
      <c r="F163" s="42">
        <v>0</v>
      </c>
      <c r="G163" s="40"/>
      <c r="H163" s="42">
        <v>0</v>
      </c>
      <c r="I163" s="22"/>
      <c r="J163" s="42">
        <v>23136</v>
      </c>
      <c r="L163" s="45">
        <v>23136</v>
      </c>
    </row>
    <row r="164" spans="1:12" ht="15.75" customHeight="1" x14ac:dyDescent="0.3">
      <c r="A164" s="2" t="s">
        <v>90</v>
      </c>
      <c r="F164" s="44">
        <v>-9201161</v>
      </c>
      <c r="G164" s="40"/>
      <c r="H164" s="44">
        <v>-8337503.1629999997</v>
      </c>
      <c r="I164" s="22"/>
      <c r="J164" s="44">
        <v>-929906</v>
      </c>
      <c r="L164" s="25">
        <v>-928957</v>
      </c>
    </row>
    <row r="165" spans="1:12" ht="15.75" customHeight="1" x14ac:dyDescent="0.3">
      <c r="F165" s="42"/>
      <c r="G165" s="40"/>
      <c r="I165" s="22"/>
      <c r="J165" s="42"/>
    </row>
    <row r="166" spans="1:12" ht="15.75" customHeight="1" x14ac:dyDescent="0.3">
      <c r="A166" s="10" t="s">
        <v>91</v>
      </c>
      <c r="B166" s="10"/>
      <c r="C166" s="10"/>
      <c r="F166" s="42">
        <f>SUM(F155:F165)</f>
        <v>37463490</v>
      </c>
      <c r="G166" s="20"/>
      <c r="H166" s="3">
        <f>SUM(H155:H165)</f>
        <v>31378040.120000001</v>
      </c>
      <c r="I166" s="22"/>
      <c r="J166" s="42">
        <f>SUM(J155:J165)</f>
        <v>27039083</v>
      </c>
      <c r="L166" s="3">
        <f>SUM(L155:L165)</f>
        <v>19336829</v>
      </c>
    </row>
    <row r="167" spans="1:12" ht="15.75" customHeight="1" x14ac:dyDescent="0.3">
      <c r="A167" s="2" t="s">
        <v>92</v>
      </c>
      <c r="F167" s="44">
        <v>2450815</v>
      </c>
      <c r="G167" s="41"/>
      <c r="H167" s="25">
        <v>-1242413.1580000001</v>
      </c>
      <c r="I167" s="22"/>
      <c r="J167" s="44">
        <v>0</v>
      </c>
      <c r="L167" s="44">
        <v>0</v>
      </c>
    </row>
    <row r="168" spans="1:12" ht="15.75" customHeight="1" x14ac:dyDescent="0.3">
      <c r="A168" s="10"/>
      <c r="F168" s="42"/>
      <c r="G168" s="40"/>
      <c r="I168" s="22"/>
      <c r="J168" s="42"/>
      <c r="K168" s="21"/>
    </row>
    <row r="169" spans="1:12" ht="15.75" customHeight="1" x14ac:dyDescent="0.3">
      <c r="A169" s="10" t="s">
        <v>93</v>
      </c>
      <c r="B169" s="10"/>
      <c r="F169" s="44">
        <f>SUM(F166:F167)</f>
        <v>39914305</v>
      </c>
      <c r="G169" s="41"/>
      <c r="H169" s="25">
        <f>SUM(H166:H167)</f>
        <v>30135626.962000001</v>
      </c>
      <c r="I169" s="20"/>
      <c r="J169" s="44">
        <f>SUM(J166:J167)</f>
        <v>27039083</v>
      </c>
      <c r="K169" s="20"/>
      <c r="L169" s="25">
        <f>SUM(L166:L168)</f>
        <v>19336829</v>
      </c>
    </row>
    <row r="170" spans="1:12" ht="15.75" customHeight="1" x14ac:dyDescent="0.3">
      <c r="A170" s="10"/>
      <c r="F170" s="42"/>
      <c r="G170" s="40"/>
      <c r="I170" s="22"/>
      <c r="J170" s="42"/>
      <c r="K170" s="21"/>
    </row>
    <row r="171" spans="1:12" ht="15.75" customHeight="1" thickBot="1" x14ac:dyDescent="0.35">
      <c r="A171" s="10" t="s">
        <v>94</v>
      </c>
      <c r="F171" s="54">
        <f>F114+F169</f>
        <v>97663145</v>
      </c>
      <c r="G171" s="40"/>
      <c r="H171" s="47">
        <f>H114+H169</f>
        <v>96204842.835999995</v>
      </c>
      <c r="I171" s="22"/>
      <c r="J171" s="54">
        <f>J114+J169</f>
        <v>91948180</v>
      </c>
      <c r="L171" s="47">
        <f>SUM(L114+L169)</f>
        <v>79486905</v>
      </c>
    </row>
    <row r="172" spans="1:12" ht="15.75" customHeight="1" thickTop="1" x14ac:dyDescent="0.3">
      <c r="A172" s="10"/>
      <c r="G172" s="40"/>
      <c r="I172" s="22"/>
    </row>
    <row r="173" spans="1:12" ht="15.75" customHeight="1" x14ac:dyDescent="0.3">
      <c r="A173" s="10"/>
      <c r="G173" s="20"/>
      <c r="I173" s="20"/>
      <c r="K173" s="20"/>
    </row>
    <row r="174" spans="1:12" ht="15.75" customHeight="1" x14ac:dyDescent="0.3">
      <c r="A174" s="10"/>
      <c r="G174" s="20"/>
      <c r="I174" s="22"/>
    </row>
    <row r="175" spans="1:12" ht="15.75" customHeight="1" x14ac:dyDescent="0.3">
      <c r="A175" s="10"/>
      <c r="G175" s="20"/>
      <c r="I175" s="22"/>
    </row>
    <row r="176" spans="1:12" ht="15.75" customHeight="1" x14ac:dyDescent="0.3">
      <c r="A176" s="10"/>
      <c r="G176" s="20"/>
      <c r="I176" s="22"/>
    </row>
    <row r="177" spans="1:12" ht="15.75" customHeight="1" x14ac:dyDescent="0.3">
      <c r="A177" s="10"/>
      <c r="G177" s="40"/>
      <c r="I177" s="22"/>
    </row>
    <row r="178" spans="1:12" ht="15.75" customHeight="1" x14ac:dyDescent="0.3">
      <c r="A178" s="10"/>
      <c r="G178" s="40"/>
      <c r="I178" s="22"/>
    </row>
    <row r="179" spans="1:12" ht="15.75" customHeight="1" x14ac:dyDescent="0.3">
      <c r="A179" s="10"/>
      <c r="G179" s="40"/>
      <c r="I179" s="22"/>
    </row>
    <row r="180" spans="1:12" ht="15.75" customHeight="1" x14ac:dyDescent="0.3">
      <c r="A180" s="10"/>
      <c r="G180" s="40"/>
      <c r="I180" s="22"/>
    </row>
    <row r="181" spans="1:12" ht="15.75" customHeight="1" x14ac:dyDescent="0.3">
      <c r="A181" s="10"/>
      <c r="G181" s="40"/>
      <c r="I181" s="22"/>
    </row>
    <row r="182" spans="1:12" ht="15.75" customHeight="1" x14ac:dyDescent="0.3">
      <c r="A182" s="10"/>
      <c r="G182" s="40"/>
      <c r="I182" s="22"/>
    </row>
    <row r="183" spans="1:12" ht="15.75" customHeight="1" x14ac:dyDescent="0.3">
      <c r="A183" s="10"/>
      <c r="G183" s="40"/>
      <c r="I183" s="22"/>
    </row>
    <row r="184" spans="1:12" ht="15.75" customHeight="1" x14ac:dyDescent="0.3">
      <c r="A184" s="10"/>
      <c r="G184" s="40"/>
      <c r="I184" s="22"/>
    </row>
    <row r="185" spans="1:12" ht="15.75" customHeight="1" x14ac:dyDescent="0.3">
      <c r="A185" s="10"/>
      <c r="G185" s="40"/>
      <c r="I185" s="22"/>
    </row>
    <row r="186" spans="1:12" ht="15.75" customHeight="1" x14ac:dyDescent="0.3">
      <c r="A186" s="10"/>
      <c r="G186" s="40"/>
      <c r="I186" s="22"/>
    </row>
    <row r="187" spans="1:12" ht="15.75" customHeight="1" x14ac:dyDescent="0.3">
      <c r="A187" s="10"/>
      <c r="G187" s="40"/>
      <c r="I187" s="22"/>
    </row>
    <row r="188" spans="1:12" ht="15.75" customHeight="1" x14ac:dyDescent="0.3">
      <c r="A188" s="10"/>
      <c r="G188" s="40"/>
      <c r="I188" s="22"/>
    </row>
    <row r="189" spans="1:12" ht="9" customHeight="1" x14ac:dyDescent="0.3">
      <c r="A189" s="10"/>
      <c r="G189" s="40"/>
      <c r="I189" s="22"/>
    </row>
    <row r="190" spans="1:12" ht="22.2" customHeight="1" x14ac:dyDescent="0.3">
      <c r="A190" s="189" t="str">
        <f>$A$64</f>
        <v>The accompanying condensed notes to the interim financial information are an integral part of this interim financial information.</v>
      </c>
      <c r="B190" s="189"/>
      <c r="C190" s="189"/>
      <c r="D190" s="189"/>
      <c r="E190" s="189"/>
      <c r="F190" s="189"/>
      <c r="G190" s="189"/>
      <c r="H190" s="189"/>
      <c r="I190" s="189"/>
      <c r="J190" s="189"/>
      <c r="K190" s="189"/>
      <c r="L190" s="189"/>
    </row>
  </sheetData>
  <mergeCells count="15">
    <mergeCell ref="A190:L190"/>
    <mergeCell ref="F71:H71"/>
    <mergeCell ref="J71:L71"/>
    <mergeCell ref="A127:L127"/>
    <mergeCell ref="F133:H133"/>
    <mergeCell ref="J133:L133"/>
    <mergeCell ref="F134:H134"/>
    <mergeCell ref="J134:L134"/>
    <mergeCell ref="F70:H70"/>
    <mergeCell ref="J70:L70"/>
    <mergeCell ref="F6:H6"/>
    <mergeCell ref="J6:L6"/>
    <mergeCell ref="F7:H7"/>
    <mergeCell ref="J7:L7"/>
    <mergeCell ref="A64:L64"/>
  </mergeCells>
  <pageMargins left="0.8" right="0.5" top="0.5" bottom="0.6" header="0.49" footer="0.4"/>
  <pageSetup paperSize="9" scale="80" firstPageNumber="2" fitToWidth="0" fitToHeight="0" orientation="portrait" useFirstPageNumber="1" horizontalDpi="1200" verticalDpi="1200" r:id="rId1"/>
  <headerFooter>
    <oddFooter>&amp;R&amp;"Arial,Regular"&amp;10&amp;P</oddFooter>
  </headerFooter>
  <rowBreaks count="2" manualBreakCount="2">
    <brk id="64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FB372-009F-454C-BA36-71EBA0BE1DA3}">
  <sheetPr>
    <tabColor rgb="FFCCFFCC"/>
  </sheetPr>
  <dimension ref="A1:L106"/>
  <sheetViews>
    <sheetView tabSelected="1" topLeftCell="A84" zoomScaleNormal="100" zoomScaleSheetLayoutView="130" zoomScalePageLayoutView="85" workbookViewId="0">
      <selection activeCell="O94" sqref="O94"/>
    </sheetView>
  </sheetViews>
  <sheetFormatPr defaultColWidth="6.6640625" defaultRowHeight="16.5" customHeight="1" x14ac:dyDescent="0.3"/>
  <cols>
    <col min="1" max="2" width="1.44140625" style="6" customWidth="1"/>
    <col min="3" max="3" width="41.33203125" style="6" customWidth="1"/>
    <col min="4" max="4" width="6.33203125" style="55" customWidth="1"/>
    <col min="5" max="5" width="0.5546875" style="6" customWidth="1"/>
    <col min="6" max="6" width="11.6640625" style="56" customWidth="1"/>
    <col min="7" max="7" width="0.5546875" style="6" customWidth="1"/>
    <col min="8" max="8" width="11.6640625" style="56" customWidth="1"/>
    <col min="9" max="9" width="0.5546875" style="55" customWidth="1"/>
    <col min="10" max="10" width="11.6640625" style="56" customWidth="1"/>
    <col min="11" max="11" width="0.5546875" style="6" customWidth="1"/>
    <col min="12" max="12" width="11.6640625" style="56" customWidth="1"/>
    <col min="13" max="16384" width="6.6640625" style="1"/>
  </cols>
  <sheetData>
    <row r="1" spans="1:12" ht="16.5" customHeight="1" x14ac:dyDescent="0.3">
      <c r="A1" s="5" t="s">
        <v>0</v>
      </c>
      <c r="B1" s="5"/>
      <c r="C1" s="5"/>
      <c r="G1" s="57"/>
      <c r="I1" s="58"/>
      <c r="K1" s="57"/>
      <c r="L1" s="48" t="s">
        <v>5</v>
      </c>
    </row>
    <row r="2" spans="1:12" ht="16.5" customHeight="1" x14ac:dyDescent="0.3">
      <c r="A2" s="5" t="s">
        <v>95</v>
      </c>
      <c r="B2" s="5"/>
      <c r="C2" s="5"/>
      <c r="G2" s="57"/>
      <c r="I2" s="58"/>
      <c r="K2" s="57"/>
    </row>
    <row r="3" spans="1:12" ht="16.5" customHeight="1" x14ac:dyDescent="0.3">
      <c r="A3" s="7" t="s">
        <v>278</v>
      </c>
      <c r="B3" s="8"/>
      <c r="C3" s="8"/>
      <c r="D3" s="59"/>
      <c r="E3" s="60"/>
      <c r="F3" s="61"/>
      <c r="G3" s="62"/>
      <c r="H3" s="61"/>
      <c r="I3" s="63"/>
      <c r="J3" s="61"/>
      <c r="K3" s="62"/>
      <c r="L3" s="61"/>
    </row>
    <row r="4" spans="1:12" ht="16.5" customHeight="1" x14ac:dyDescent="0.3">
      <c r="A4" s="13"/>
      <c r="B4" s="5"/>
      <c r="C4" s="5"/>
      <c r="G4" s="57"/>
      <c r="I4" s="58"/>
      <c r="K4" s="57"/>
      <c r="L4" s="48"/>
    </row>
    <row r="5" spans="1:12" ht="16.5" customHeight="1" x14ac:dyDescent="0.3">
      <c r="A5" s="13"/>
      <c r="B5" s="5"/>
      <c r="C5" s="5"/>
      <c r="G5" s="57"/>
      <c r="I5" s="58"/>
      <c r="K5" s="57"/>
    </row>
    <row r="6" spans="1:12" ht="16.5" customHeight="1" x14ac:dyDescent="0.3">
      <c r="F6" s="186" t="s">
        <v>2</v>
      </c>
      <c r="G6" s="186"/>
      <c r="H6" s="186"/>
      <c r="I6" s="64"/>
      <c r="J6" s="186" t="s">
        <v>3</v>
      </c>
      <c r="K6" s="186"/>
      <c r="L6" s="186"/>
    </row>
    <row r="7" spans="1:12" s="3" customFormat="1" ht="16.5" customHeight="1" x14ac:dyDescent="0.3">
      <c r="B7" s="2"/>
      <c r="C7" s="2"/>
      <c r="D7" s="30"/>
      <c r="E7" s="10"/>
      <c r="F7" s="190" t="s">
        <v>4</v>
      </c>
      <c r="G7" s="190"/>
      <c r="H7" s="190"/>
      <c r="I7" s="49"/>
      <c r="J7" s="190" t="s">
        <v>4</v>
      </c>
      <c r="K7" s="190"/>
      <c r="L7" s="190"/>
    </row>
    <row r="8" spans="1:12" s="3" customFormat="1" ht="16.5" customHeight="1" x14ac:dyDescent="0.3">
      <c r="A8" s="2"/>
      <c r="B8" s="2"/>
      <c r="C8" s="2"/>
      <c r="D8" s="19"/>
      <c r="E8" s="10"/>
      <c r="F8" s="28">
        <v>2025</v>
      </c>
      <c r="G8" s="33"/>
      <c r="H8" s="28">
        <v>2024</v>
      </c>
      <c r="I8" s="36"/>
      <c r="J8" s="28">
        <v>2025</v>
      </c>
      <c r="K8" s="33"/>
      <c r="L8" s="28">
        <v>2024</v>
      </c>
    </row>
    <row r="9" spans="1:12" s="3" customFormat="1" ht="16.5" customHeight="1" x14ac:dyDescent="0.3">
      <c r="A9" s="2"/>
      <c r="B9" s="2"/>
      <c r="C9" s="2"/>
      <c r="D9" s="34" t="s">
        <v>71</v>
      </c>
      <c r="E9" s="10"/>
      <c r="F9" s="50" t="s">
        <v>10</v>
      </c>
      <c r="G9" s="10"/>
      <c r="H9" s="50" t="s">
        <v>10</v>
      </c>
      <c r="I9" s="36"/>
      <c r="J9" s="50" t="s">
        <v>10</v>
      </c>
      <c r="K9" s="10"/>
      <c r="L9" s="50" t="s">
        <v>10</v>
      </c>
    </row>
    <row r="10" spans="1:12" s="3" customFormat="1" ht="16.5" customHeight="1" x14ac:dyDescent="0.3">
      <c r="A10" s="2"/>
      <c r="B10" s="2"/>
      <c r="C10" s="2"/>
      <c r="D10" s="36"/>
      <c r="E10" s="10"/>
      <c r="F10" s="37"/>
      <c r="G10" s="10"/>
      <c r="H10" s="37"/>
      <c r="I10" s="36"/>
      <c r="J10" s="37"/>
      <c r="K10" s="10"/>
      <c r="L10" s="37"/>
    </row>
    <row r="11" spans="1:12" ht="16.5" customHeight="1" x14ac:dyDescent="0.3">
      <c r="A11" s="6" t="s">
        <v>96</v>
      </c>
      <c r="F11" s="56">
        <v>2203020</v>
      </c>
      <c r="G11" s="65"/>
      <c r="H11" s="56">
        <v>2981864</v>
      </c>
      <c r="I11" s="65"/>
      <c r="J11" s="56">
        <v>996990</v>
      </c>
      <c r="K11" s="65"/>
      <c r="L11" s="56">
        <v>1061896</v>
      </c>
    </row>
    <row r="12" spans="1:12" ht="16.5" customHeight="1" x14ac:dyDescent="0.3">
      <c r="A12" s="6" t="s">
        <v>97</v>
      </c>
      <c r="F12" s="56">
        <v>909490</v>
      </c>
      <c r="G12" s="65"/>
      <c r="H12" s="56">
        <v>1436795</v>
      </c>
      <c r="I12" s="65"/>
      <c r="J12" s="56">
        <v>0</v>
      </c>
      <c r="K12" s="1"/>
      <c r="L12" s="56">
        <v>380456</v>
      </c>
    </row>
    <row r="13" spans="1:12" ht="16.5" customHeight="1" x14ac:dyDescent="0.3">
      <c r="A13" s="6" t="s">
        <v>98</v>
      </c>
      <c r="D13" s="66"/>
      <c r="F13" s="56">
        <v>0</v>
      </c>
      <c r="G13" s="65"/>
      <c r="H13" s="56">
        <v>0</v>
      </c>
      <c r="I13" s="65"/>
      <c r="J13" s="56">
        <v>470240</v>
      </c>
      <c r="K13" s="65"/>
      <c r="L13" s="56">
        <v>1029156</v>
      </c>
    </row>
    <row r="14" spans="1:12" ht="16.2" customHeight="1" x14ac:dyDescent="0.3">
      <c r="A14" s="6" t="s">
        <v>99</v>
      </c>
      <c r="D14" s="66"/>
      <c r="F14" s="61">
        <v>174473</v>
      </c>
      <c r="G14" s="65"/>
      <c r="H14" s="61">
        <v>69087</v>
      </c>
      <c r="I14" s="65"/>
      <c r="J14" s="61">
        <v>306775</v>
      </c>
      <c r="K14" s="65"/>
      <c r="L14" s="61">
        <v>401277</v>
      </c>
    </row>
    <row r="15" spans="1:12" ht="16.5" customHeight="1" x14ac:dyDescent="0.3">
      <c r="G15" s="65"/>
      <c r="I15" s="65"/>
      <c r="K15" s="65"/>
    </row>
    <row r="16" spans="1:12" ht="16.5" customHeight="1" x14ac:dyDescent="0.3">
      <c r="A16" s="5" t="s">
        <v>100</v>
      </c>
      <c r="F16" s="61">
        <f>SUM(F11:F14)</f>
        <v>3286983</v>
      </c>
      <c r="G16" s="65"/>
      <c r="H16" s="61">
        <f>SUM(H11:H14)</f>
        <v>4487746</v>
      </c>
      <c r="I16" s="65"/>
      <c r="J16" s="61">
        <f>SUM(J11:J14)</f>
        <v>1774005</v>
      </c>
      <c r="K16" s="65"/>
      <c r="L16" s="61">
        <f>SUM(L11:L14)</f>
        <v>2872785</v>
      </c>
    </row>
    <row r="17" spans="1:12" ht="16.5" customHeight="1" x14ac:dyDescent="0.3">
      <c r="G17" s="65"/>
      <c r="I17" s="65"/>
      <c r="K17" s="65"/>
    </row>
    <row r="18" spans="1:12" ht="16.5" customHeight="1" x14ac:dyDescent="0.3">
      <c r="A18" s="6" t="s">
        <v>101</v>
      </c>
      <c r="D18" s="66"/>
      <c r="F18" s="56">
        <v>-2317232</v>
      </c>
      <c r="G18" s="57"/>
      <c r="H18" s="56">
        <v>-2869986</v>
      </c>
      <c r="I18" s="57"/>
      <c r="J18" s="56">
        <v>-879294</v>
      </c>
      <c r="K18" s="57"/>
      <c r="L18" s="56">
        <v>-852184</v>
      </c>
    </row>
    <row r="19" spans="1:12" ht="16.5" customHeight="1" x14ac:dyDescent="0.3">
      <c r="A19" s="6" t="s">
        <v>102</v>
      </c>
      <c r="E19" s="65"/>
      <c r="F19" s="56">
        <v>-29616</v>
      </c>
      <c r="G19" s="65"/>
      <c r="H19" s="56">
        <v>-12799</v>
      </c>
      <c r="I19" s="65"/>
      <c r="J19" s="56">
        <v>-3374</v>
      </c>
      <c r="K19" s="65"/>
      <c r="L19" s="56">
        <v>-6662</v>
      </c>
    </row>
    <row r="20" spans="1:12" ht="16.5" customHeight="1" x14ac:dyDescent="0.3">
      <c r="A20" s="6" t="s">
        <v>103</v>
      </c>
      <c r="E20" s="65"/>
      <c r="F20" s="56">
        <v>-403451</v>
      </c>
      <c r="G20" s="65"/>
      <c r="H20" s="56">
        <v>-359905</v>
      </c>
      <c r="I20" s="65"/>
      <c r="J20" s="56">
        <v>-144128</v>
      </c>
      <c r="K20" s="65"/>
      <c r="L20" s="56">
        <v>-198956</v>
      </c>
    </row>
    <row r="21" spans="1:12" ht="16.5" customHeight="1" x14ac:dyDescent="0.3">
      <c r="A21" s="6" t="s">
        <v>104</v>
      </c>
      <c r="E21" s="65"/>
      <c r="F21" s="56">
        <v>-643807</v>
      </c>
      <c r="G21" s="65"/>
      <c r="H21" s="56">
        <v>-163186</v>
      </c>
      <c r="I21" s="65"/>
      <c r="J21" s="56">
        <v>0</v>
      </c>
      <c r="K21" s="65"/>
      <c r="L21" s="56" t="s">
        <v>279</v>
      </c>
    </row>
    <row r="22" spans="1:12" ht="16.5" customHeight="1" x14ac:dyDescent="0.3">
      <c r="A22" s="6" t="s">
        <v>320</v>
      </c>
      <c r="D22" s="55">
        <v>15</v>
      </c>
      <c r="E22" s="65"/>
      <c r="F22" s="56">
        <v>-65674</v>
      </c>
      <c r="G22" s="65"/>
      <c r="H22" s="56">
        <v>0</v>
      </c>
      <c r="I22" s="65"/>
      <c r="J22" s="56">
        <v>-65674</v>
      </c>
      <c r="K22" s="65"/>
      <c r="L22" s="56" t="s">
        <v>279</v>
      </c>
    </row>
    <row r="23" spans="1:12" ht="16.5" customHeight="1" x14ac:dyDescent="0.3">
      <c r="A23" s="1" t="s">
        <v>308</v>
      </c>
      <c r="E23" s="65"/>
      <c r="G23" s="65"/>
      <c r="I23" s="65"/>
      <c r="K23" s="65"/>
    </row>
    <row r="24" spans="1:12" ht="16.5" customHeight="1" x14ac:dyDescent="0.3">
      <c r="A24" s="1"/>
      <c r="B24" s="6" t="s">
        <v>106</v>
      </c>
      <c r="E24" s="65"/>
      <c r="F24" s="56">
        <v>-32152</v>
      </c>
      <c r="G24" s="65"/>
      <c r="H24" s="56">
        <v>-53629</v>
      </c>
      <c r="I24" s="65"/>
      <c r="J24" s="56">
        <v>-37160</v>
      </c>
      <c r="K24" s="65"/>
      <c r="L24" s="56">
        <v>-53629</v>
      </c>
    </row>
    <row r="25" spans="1:12" ht="16.5" customHeight="1" x14ac:dyDescent="0.3">
      <c r="A25" s="6" t="s">
        <v>303</v>
      </c>
      <c r="E25" s="65"/>
      <c r="F25" s="56">
        <v>83606</v>
      </c>
      <c r="G25" s="65"/>
      <c r="H25" s="56">
        <v>47418</v>
      </c>
      <c r="I25" s="65"/>
      <c r="J25" s="56">
        <v>-15966</v>
      </c>
      <c r="K25" s="65"/>
      <c r="L25" s="56">
        <v>102244</v>
      </c>
    </row>
    <row r="26" spans="1:12" ht="16.5" customHeight="1" x14ac:dyDescent="0.3">
      <c r="A26" s="6" t="s">
        <v>107</v>
      </c>
      <c r="E26" s="65"/>
      <c r="F26" s="61">
        <v>-705736</v>
      </c>
      <c r="G26" s="65"/>
      <c r="H26" s="61">
        <v>-666051</v>
      </c>
      <c r="I26" s="65"/>
      <c r="J26" s="61">
        <v>-526517</v>
      </c>
      <c r="K26" s="65"/>
      <c r="L26" s="61">
        <v>-486678</v>
      </c>
    </row>
    <row r="27" spans="1:12" ht="16.5" customHeight="1" x14ac:dyDescent="0.3">
      <c r="G27" s="65"/>
      <c r="I27" s="65"/>
      <c r="K27" s="65"/>
    </row>
    <row r="28" spans="1:12" ht="16.5" customHeight="1" x14ac:dyDescent="0.3">
      <c r="A28" s="5" t="s">
        <v>108</v>
      </c>
      <c r="E28" s="65"/>
      <c r="F28" s="61">
        <f>SUM(F18:F27)</f>
        <v>-4114062</v>
      </c>
      <c r="G28" s="65"/>
      <c r="H28" s="61">
        <f>SUM(H18:H27)</f>
        <v>-4078138</v>
      </c>
      <c r="I28" s="56"/>
      <c r="J28" s="61">
        <f>SUM(J18:J27)</f>
        <v>-1672113</v>
      </c>
      <c r="K28" s="56"/>
      <c r="L28" s="61">
        <f>SUM(L18:L27)</f>
        <v>-1495865</v>
      </c>
    </row>
    <row r="29" spans="1:12" ht="16.5" customHeight="1" x14ac:dyDescent="0.3">
      <c r="A29" s="5"/>
      <c r="E29" s="65"/>
      <c r="G29" s="65"/>
      <c r="I29" s="56"/>
      <c r="K29" s="56"/>
    </row>
    <row r="30" spans="1:12" ht="16.5" customHeight="1" x14ac:dyDescent="0.3">
      <c r="A30" s="6" t="s">
        <v>297</v>
      </c>
      <c r="G30" s="65"/>
      <c r="I30" s="65"/>
      <c r="K30" s="65"/>
    </row>
    <row r="31" spans="1:12" ht="16.5" customHeight="1" x14ac:dyDescent="0.3">
      <c r="B31" s="6" t="s">
        <v>109</v>
      </c>
      <c r="D31" s="66"/>
      <c r="F31" s="61">
        <v>-16359</v>
      </c>
      <c r="G31" s="65"/>
      <c r="H31" s="61">
        <v>-73263</v>
      </c>
      <c r="I31" s="65"/>
      <c r="J31" s="61">
        <v>0</v>
      </c>
      <c r="K31" s="65"/>
      <c r="L31" s="61">
        <v>0</v>
      </c>
    </row>
    <row r="32" spans="1:12" ht="16.5" customHeight="1" x14ac:dyDescent="0.3">
      <c r="G32" s="57"/>
      <c r="I32" s="56"/>
      <c r="K32" s="56"/>
    </row>
    <row r="33" spans="1:12" ht="16.5" customHeight="1" x14ac:dyDescent="0.3">
      <c r="A33" s="5" t="s">
        <v>296</v>
      </c>
      <c r="F33" s="56">
        <f>SUM(F16,F28,F31)</f>
        <v>-843438</v>
      </c>
      <c r="G33" s="56"/>
      <c r="H33" s="56">
        <f>SUM(H16,H28,H31)</f>
        <v>336345</v>
      </c>
      <c r="I33" s="56"/>
      <c r="J33" s="56">
        <f>SUM(J16,J28,J31)</f>
        <v>101892</v>
      </c>
      <c r="K33" s="56"/>
      <c r="L33" s="56">
        <f>SUM(L16,L28,L31)</f>
        <v>1376920</v>
      </c>
    </row>
    <row r="34" spans="1:12" ht="16.5" customHeight="1" x14ac:dyDescent="0.3">
      <c r="A34" s="6" t="s">
        <v>110</v>
      </c>
      <c r="F34" s="61">
        <v>-95756</v>
      </c>
      <c r="G34" s="65"/>
      <c r="H34" s="61">
        <v>-117972</v>
      </c>
      <c r="I34" s="65"/>
      <c r="J34" s="61">
        <v>3557</v>
      </c>
      <c r="K34" s="65"/>
      <c r="L34" s="61">
        <v>-20127</v>
      </c>
    </row>
    <row r="35" spans="1:12" ht="16.5" customHeight="1" x14ac:dyDescent="0.3">
      <c r="G35" s="65"/>
      <c r="I35" s="65"/>
      <c r="K35" s="65"/>
    </row>
    <row r="36" spans="1:12" ht="16.5" customHeight="1" x14ac:dyDescent="0.3">
      <c r="A36" s="5" t="s">
        <v>258</v>
      </c>
      <c r="F36" s="61">
        <f>SUM(F33:F34)</f>
        <v>-939194</v>
      </c>
      <c r="G36" s="56"/>
      <c r="H36" s="61">
        <f>SUM(H33:H34)</f>
        <v>218373</v>
      </c>
      <c r="I36" s="56"/>
      <c r="J36" s="61">
        <f>SUM(J33:J34)</f>
        <v>105449</v>
      </c>
      <c r="K36" s="56"/>
      <c r="L36" s="61">
        <f>SUM(L33:L34)</f>
        <v>1356793</v>
      </c>
    </row>
    <row r="37" spans="1:12" ht="16.5" customHeight="1" x14ac:dyDescent="0.3">
      <c r="G37" s="56"/>
      <c r="I37" s="56"/>
      <c r="K37" s="56"/>
    </row>
    <row r="38" spans="1:12" ht="16.5" customHeight="1" x14ac:dyDescent="0.3">
      <c r="A38" s="5" t="s">
        <v>111</v>
      </c>
      <c r="G38" s="56"/>
      <c r="I38" s="56"/>
      <c r="K38" s="56"/>
    </row>
    <row r="39" spans="1:12" ht="16.5" customHeight="1" x14ac:dyDescent="0.3">
      <c r="A39" s="1"/>
      <c r="G39" s="56"/>
      <c r="I39" s="56"/>
      <c r="K39" s="56"/>
    </row>
    <row r="40" spans="1:12" ht="16.5" customHeight="1" x14ac:dyDescent="0.3">
      <c r="A40" s="1" t="s">
        <v>112</v>
      </c>
      <c r="G40" s="56"/>
      <c r="I40" s="56"/>
      <c r="K40" s="56"/>
    </row>
    <row r="41" spans="1:12" ht="16.5" customHeight="1" x14ac:dyDescent="0.3">
      <c r="A41" s="1"/>
      <c r="B41" s="6" t="s">
        <v>113</v>
      </c>
      <c r="G41" s="56"/>
      <c r="I41" s="56"/>
      <c r="K41" s="56"/>
    </row>
    <row r="42" spans="1:12" ht="16.5" customHeight="1" x14ac:dyDescent="0.3">
      <c r="A42" s="1"/>
      <c r="B42" s="14" t="s">
        <v>304</v>
      </c>
      <c r="G42" s="56"/>
      <c r="I42" s="56"/>
      <c r="K42" s="56"/>
    </row>
    <row r="43" spans="1:12" ht="16.5" customHeight="1" x14ac:dyDescent="0.3">
      <c r="A43" s="1"/>
      <c r="C43" s="6" t="s">
        <v>114</v>
      </c>
      <c r="G43" s="56"/>
      <c r="I43" s="56"/>
      <c r="K43" s="56"/>
    </row>
    <row r="44" spans="1:12" ht="16.5" customHeight="1" x14ac:dyDescent="0.3">
      <c r="A44" s="1"/>
      <c r="B44" s="1"/>
      <c r="C44" s="1" t="s">
        <v>115</v>
      </c>
      <c r="F44" s="56">
        <v>-49089</v>
      </c>
      <c r="G44" s="56"/>
      <c r="H44" s="56">
        <v>-2405791</v>
      </c>
      <c r="I44" s="56"/>
      <c r="J44" s="56">
        <v>-38686</v>
      </c>
      <c r="K44" s="56"/>
      <c r="L44" s="56">
        <v>-197729</v>
      </c>
    </row>
    <row r="45" spans="1:12" ht="16.5" customHeight="1" x14ac:dyDescent="0.3">
      <c r="A45" s="1"/>
      <c r="B45" s="6" t="s">
        <v>116</v>
      </c>
      <c r="G45" s="56"/>
      <c r="I45" s="56"/>
      <c r="K45" s="56"/>
    </row>
    <row r="46" spans="1:12" ht="16.5" customHeight="1" x14ac:dyDescent="0.3">
      <c r="A46" s="1"/>
      <c r="C46" s="6" t="s">
        <v>117</v>
      </c>
      <c r="F46" s="61">
        <v>7952</v>
      </c>
      <c r="G46" s="56"/>
      <c r="H46" s="61">
        <v>36003</v>
      </c>
      <c r="I46" s="56"/>
      <c r="J46" s="61">
        <v>7737</v>
      </c>
      <c r="K46" s="56"/>
      <c r="L46" s="61">
        <v>39546</v>
      </c>
    </row>
    <row r="47" spans="1:12" ht="16.5" customHeight="1" x14ac:dyDescent="0.3">
      <c r="A47" s="1"/>
      <c r="G47" s="56"/>
      <c r="I47" s="56"/>
      <c r="K47" s="56"/>
    </row>
    <row r="48" spans="1:12" ht="16.5" customHeight="1" x14ac:dyDescent="0.3">
      <c r="A48" s="12" t="s">
        <v>118</v>
      </c>
      <c r="B48" s="5"/>
      <c r="G48" s="56"/>
      <c r="I48" s="56"/>
      <c r="K48" s="56"/>
    </row>
    <row r="49" spans="1:12" ht="16.5" customHeight="1" x14ac:dyDescent="0.3">
      <c r="A49" s="12"/>
      <c r="B49" s="12" t="s">
        <v>117</v>
      </c>
      <c r="F49" s="61">
        <f>SUM(F42:F46)</f>
        <v>-41137</v>
      </c>
      <c r="G49" s="56"/>
      <c r="H49" s="61">
        <f>SUM(H42:H46)</f>
        <v>-2369788</v>
      </c>
      <c r="I49" s="56"/>
      <c r="J49" s="61">
        <f>SUM(J42:J46)</f>
        <v>-30949</v>
      </c>
      <c r="K49" s="56"/>
      <c r="L49" s="61">
        <f>SUM(L42:L46)</f>
        <v>-158183</v>
      </c>
    </row>
    <row r="50" spans="1:12" ht="16.5" customHeight="1" x14ac:dyDescent="0.3">
      <c r="A50" s="12"/>
      <c r="B50" s="12"/>
      <c r="G50" s="56"/>
      <c r="I50" s="56"/>
      <c r="K50" s="56"/>
    </row>
    <row r="51" spans="1:12" ht="16.5" customHeight="1" x14ac:dyDescent="0.3">
      <c r="A51" s="12"/>
      <c r="B51" s="12"/>
      <c r="G51" s="56"/>
      <c r="I51" s="56"/>
      <c r="K51" s="56"/>
    </row>
    <row r="52" spans="1:12" ht="16.5" customHeight="1" x14ac:dyDescent="0.3">
      <c r="A52" s="12"/>
      <c r="B52" s="12"/>
      <c r="G52" s="56"/>
      <c r="I52" s="56"/>
      <c r="K52" s="56"/>
    </row>
    <row r="53" spans="1:12" s="3" customFormat="1" ht="22.35" customHeight="1" x14ac:dyDescent="0.3">
      <c r="A53" s="189" t="s">
        <v>42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</row>
    <row r="54" spans="1:12" ht="16.5" customHeight="1" x14ac:dyDescent="0.3">
      <c r="A54" s="5" t="str">
        <f>A1</f>
        <v>Energy Absolute Public Company Limited</v>
      </c>
      <c r="B54" s="5"/>
      <c r="C54" s="5"/>
      <c r="G54" s="57"/>
      <c r="I54" s="58"/>
      <c r="K54" s="57"/>
      <c r="L54" s="48" t="s">
        <v>5</v>
      </c>
    </row>
    <row r="55" spans="1:12" ht="16.5" customHeight="1" x14ac:dyDescent="0.3">
      <c r="A55" s="5" t="s">
        <v>95</v>
      </c>
      <c r="B55" s="5"/>
      <c r="C55" s="5"/>
      <c r="G55" s="57"/>
      <c r="I55" s="58"/>
      <c r="K55" s="57"/>
    </row>
    <row r="56" spans="1:12" ht="16.5" customHeight="1" x14ac:dyDescent="0.3">
      <c r="A56" s="7" t="str">
        <f>+A3</f>
        <v>For the three-month period ended 30 June 2025</v>
      </c>
      <c r="B56" s="8"/>
      <c r="C56" s="8"/>
      <c r="D56" s="59"/>
      <c r="E56" s="60"/>
      <c r="F56" s="61"/>
      <c r="G56" s="62"/>
      <c r="H56" s="61"/>
      <c r="I56" s="63"/>
      <c r="J56" s="61"/>
      <c r="K56" s="62"/>
      <c r="L56" s="61"/>
    </row>
    <row r="57" spans="1:12" ht="16.5" customHeight="1" x14ac:dyDescent="0.3">
      <c r="A57" s="13"/>
      <c r="B57" s="5"/>
      <c r="C57" s="5"/>
      <c r="G57" s="57"/>
      <c r="I57" s="58"/>
      <c r="K57" s="57"/>
    </row>
    <row r="58" spans="1:12" ht="16.5" customHeight="1" x14ac:dyDescent="0.3">
      <c r="A58" s="13"/>
      <c r="B58" s="5"/>
      <c r="C58" s="5"/>
      <c r="G58" s="57"/>
      <c r="I58" s="58"/>
      <c r="K58" s="57"/>
    </row>
    <row r="59" spans="1:12" ht="16.5" customHeight="1" x14ac:dyDescent="0.3">
      <c r="F59" s="186" t="s">
        <v>2</v>
      </c>
      <c r="G59" s="186"/>
      <c r="H59" s="186"/>
      <c r="I59" s="64"/>
      <c r="J59" s="186" t="s">
        <v>3</v>
      </c>
      <c r="K59" s="186"/>
      <c r="L59" s="186"/>
    </row>
    <row r="60" spans="1:12" s="3" customFormat="1" ht="16.5" customHeight="1" x14ac:dyDescent="0.3">
      <c r="B60" s="2"/>
      <c r="C60" s="2"/>
      <c r="D60" s="30"/>
      <c r="E60" s="10"/>
      <c r="F60" s="190" t="s">
        <v>4</v>
      </c>
      <c r="G60" s="190"/>
      <c r="H60" s="190"/>
      <c r="I60" s="49"/>
      <c r="J60" s="190" t="s">
        <v>4</v>
      </c>
      <c r="K60" s="190"/>
      <c r="L60" s="190"/>
    </row>
    <row r="61" spans="1:12" s="3" customFormat="1" ht="16.5" customHeight="1" x14ac:dyDescent="0.3">
      <c r="A61" s="2"/>
      <c r="B61" s="2"/>
      <c r="C61" s="2"/>
      <c r="D61" s="19"/>
      <c r="E61" s="10"/>
      <c r="F61" s="28">
        <v>2025</v>
      </c>
      <c r="G61" s="33"/>
      <c r="H61" s="28">
        <v>2024</v>
      </c>
      <c r="I61" s="36"/>
      <c r="J61" s="28">
        <v>2025</v>
      </c>
      <c r="K61" s="33"/>
      <c r="L61" s="28">
        <v>2024</v>
      </c>
    </row>
    <row r="62" spans="1:12" s="3" customFormat="1" ht="16.5" customHeight="1" x14ac:dyDescent="0.3">
      <c r="A62" s="2"/>
      <c r="B62" s="2"/>
      <c r="C62" s="2"/>
      <c r="D62" s="36"/>
      <c r="E62" s="10"/>
      <c r="F62" s="50" t="s">
        <v>10</v>
      </c>
      <c r="G62" s="10"/>
      <c r="H62" s="50" t="s">
        <v>10</v>
      </c>
      <c r="I62" s="36"/>
      <c r="J62" s="50" t="s">
        <v>10</v>
      </c>
      <c r="K62" s="10"/>
      <c r="L62" s="50" t="s">
        <v>10</v>
      </c>
    </row>
    <row r="63" spans="1:12" s="3" customFormat="1" ht="16.5" customHeight="1" x14ac:dyDescent="0.3">
      <c r="A63" s="2"/>
      <c r="B63" s="2"/>
      <c r="C63" s="2"/>
      <c r="D63" s="19"/>
      <c r="E63" s="10"/>
      <c r="F63" s="37"/>
      <c r="G63" s="10"/>
      <c r="H63" s="37"/>
      <c r="I63" s="36"/>
      <c r="J63" s="37"/>
      <c r="K63" s="10"/>
      <c r="L63" s="37"/>
    </row>
    <row r="64" spans="1:12" ht="16.5" customHeight="1" x14ac:dyDescent="0.3">
      <c r="A64" s="1" t="s">
        <v>119</v>
      </c>
      <c r="G64" s="56"/>
      <c r="I64" s="56"/>
      <c r="K64" s="56"/>
    </row>
    <row r="65" spans="1:12" ht="16.5" customHeight="1" x14ac:dyDescent="0.3">
      <c r="A65" s="1"/>
      <c r="B65" s="6" t="s">
        <v>113</v>
      </c>
      <c r="G65" s="56"/>
      <c r="I65" s="56"/>
      <c r="K65" s="56"/>
    </row>
    <row r="66" spans="1:12" ht="16.5" customHeight="1" x14ac:dyDescent="0.3">
      <c r="A66" s="1"/>
      <c r="B66" s="14" t="s">
        <v>298</v>
      </c>
      <c r="G66" s="56"/>
      <c r="I66" s="56"/>
      <c r="K66" s="56"/>
    </row>
    <row r="67" spans="1:12" ht="16.5" customHeight="1" x14ac:dyDescent="0.3">
      <c r="A67" s="1"/>
      <c r="C67" s="6" t="s">
        <v>120</v>
      </c>
      <c r="G67" s="56"/>
      <c r="I67" s="56"/>
      <c r="K67" s="56"/>
    </row>
    <row r="68" spans="1:12" ht="16.5" customHeight="1" x14ac:dyDescent="0.3">
      <c r="A68" s="1"/>
      <c r="C68" s="6" t="s">
        <v>121</v>
      </c>
      <c r="D68" s="66"/>
      <c r="F68" s="56">
        <v>-13447</v>
      </c>
      <c r="G68" s="56"/>
      <c r="H68" s="56">
        <v>2820</v>
      </c>
      <c r="I68" s="56"/>
      <c r="J68" s="56">
        <v>0</v>
      </c>
      <c r="K68" s="56"/>
      <c r="L68" s="56">
        <v>0</v>
      </c>
    </row>
    <row r="69" spans="1:12" ht="16.5" customHeight="1" x14ac:dyDescent="0.3">
      <c r="A69" s="1"/>
      <c r="C69" s="6" t="s">
        <v>122</v>
      </c>
      <c r="D69" s="66"/>
      <c r="F69" s="61">
        <v>-33537</v>
      </c>
      <c r="G69" s="56"/>
      <c r="H69" s="61">
        <v>-50893</v>
      </c>
      <c r="I69" s="56"/>
      <c r="J69" s="61">
        <v>0</v>
      </c>
      <c r="K69" s="56"/>
      <c r="L69" s="61">
        <v>0</v>
      </c>
    </row>
    <row r="70" spans="1:12" ht="16.5" customHeight="1" x14ac:dyDescent="0.3">
      <c r="A70" s="1"/>
      <c r="G70" s="56"/>
      <c r="I70" s="56"/>
      <c r="K70" s="56"/>
    </row>
    <row r="71" spans="1:12" ht="16.5" customHeight="1" x14ac:dyDescent="0.3">
      <c r="A71" s="12" t="s">
        <v>275</v>
      </c>
      <c r="B71" s="5"/>
      <c r="F71" s="61">
        <f>SUM(F67:F69)</f>
        <v>-46984</v>
      </c>
      <c r="G71" s="56"/>
      <c r="H71" s="61">
        <f>SUM(H67:H69)</f>
        <v>-48073</v>
      </c>
      <c r="I71" s="56"/>
      <c r="J71" s="61">
        <f>SUM(J67:J69)</f>
        <v>0</v>
      </c>
      <c r="K71" s="56"/>
      <c r="L71" s="61">
        <f>SUM(L67:L69)</f>
        <v>0</v>
      </c>
    </row>
    <row r="72" spans="1:12" ht="16.5" customHeight="1" x14ac:dyDescent="0.3">
      <c r="A72" s="1"/>
      <c r="G72" s="56"/>
      <c r="I72" s="56"/>
      <c r="K72" s="56"/>
    </row>
    <row r="73" spans="1:12" ht="16.5" customHeight="1" x14ac:dyDescent="0.3">
      <c r="A73" s="12" t="s">
        <v>301</v>
      </c>
      <c r="G73" s="56"/>
      <c r="I73" s="56"/>
      <c r="K73" s="56"/>
    </row>
    <row r="74" spans="1:12" ht="16.5" customHeight="1" x14ac:dyDescent="0.3">
      <c r="A74" s="1"/>
      <c r="B74" s="5" t="s">
        <v>123</v>
      </c>
      <c r="F74" s="61">
        <f>SUM(F71,F49)</f>
        <v>-88121</v>
      </c>
      <c r="G74" s="56"/>
      <c r="H74" s="61">
        <f>SUM(H71,H49)</f>
        <v>-2417861</v>
      </c>
      <c r="I74" s="56"/>
      <c r="J74" s="61">
        <f>SUM(J71,J49)</f>
        <v>-30949</v>
      </c>
      <c r="K74" s="56"/>
      <c r="L74" s="61">
        <f>SUM(L71,L49)</f>
        <v>-158183</v>
      </c>
    </row>
    <row r="75" spans="1:12" ht="16.5" customHeight="1" x14ac:dyDescent="0.3">
      <c r="A75" s="1"/>
      <c r="B75" s="5"/>
      <c r="G75" s="56"/>
      <c r="I75" s="56"/>
      <c r="K75" s="56"/>
    </row>
    <row r="76" spans="1:12" ht="16.5" customHeight="1" x14ac:dyDescent="0.3">
      <c r="A76" s="12" t="s">
        <v>124</v>
      </c>
      <c r="B76" s="5"/>
      <c r="G76" s="56"/>
      <c r="I76" s="56"/>
      <c r="K76" s="56"/>
    </row>
    <row r="77" spans="1:12" ht="16.5" customHeight="1" thickBot="1" x14ac:dyDescent="0.35">
      <c r="A77" s="12"/>
      <c r="B77" s="5" t="s">
        <v>125</v>
      </c>
      <c r="F77" s="67">
        <f>SUM(F74,F36)</f>
        <v>-1027315</v>
      </c>
      <c r="G77" s="56"/>
      <c r="H77" s="67">
        <f>SUM(H74,H36)</f>
        <v>-2199488</v>
      </c>
      <c r="I77" s="56"/>
      <c r="J77" s="67">
        <f>SUM(J74,J36)</f>
        <v>74500</v>
      </c>
      <c r="K77" s="56"/>
      <c r="L77" s="67">
        <f>SUM(L74,L36)</f>
        <v>1198610</v>
      </c>
    </row>
    <row r="78" spans="1:12" ht="16.5" customHeight="1" thickTop="1" x14ac:dyDescent="0.3">
      <c r="A78" s="12"/>
      <c r="B78" s="5"/>
      <c r="G78" s="56"/>
      <c r="I78" s="56"/>
      <c r="K78" s="56"/>
    </row>
    <row r="79" spans="1:12" ht="16.5" customHeight="1" x14ac:dyDescent="0.3">
      <c r="A79" s="5" t="s">
        <v>259</v>
      </c>
      <c r="G79" s="57"/>
      <c r="I79" s="58"/>
      <c r="K79" s="57"/>
    </row>
    <row r="80" spans="1:12" ht="16.5" customHeight="1" x14ac:dyDescent="0.3">
      <c r="A80" s="1"/>
      <c r="B80" s="14" t="s">
        <v>126</v>
      </c>
      <c r="F80" s="56">
        <v>-721451</v>
      </c>
      <c r="G80" s="68"/>
      <c r="H80" s="56">
        <v>541737</v>
      </c>
      <c r="I80" s="68"/>
      <c r="J80" s="56">
        <v>105449</v>
      </c>
      <c r="K80" s="68"/>
      <c r="L80" s="56">
        <v>1356793</v>
      </c>
    </row>
    <row r="81" spans="1:12" ht="16.5" customHeight="1" x14ac:dyDescent="0.3">
      <c r="A81" s="1"/>
      <c r="B81" s="157" t="s">
        <v>92</v>
      </c>
      <c r="F81" s="61">
        <v>-217743</v>
      </c>
      <c r="G81" s="68"/>
      <c r="H81" s="61">
        <v>-323364</v>
      </c>
      <c r="I81" s="68"/>
      <c r="J81" s="61">
        <v>0</v>
      </c>
      <c r="K81" s="68"/>
      <c r="L81" s="61">
        <v>0</v>
      </c>
    </row>
    <row r="82" spans="1:12" ht="16.5" customHeight="1" x14ac:dyDescent="0.3">
      <c r="A82" s="158"/>
      <c r="F82" s="68"/>
      <c r="G82" s="68"/>
      <c r="H82" s="68"/>
      <c r="I82" s="68"/>
      <c r="J82" s="68"/>
      <c r="K82" s="68"/>
      <c r="L82" s="68"/>
    </row>
    <row r="83" spans="1:12" ht="16.5" customHeight="1" thickBot="1" x14ac:dyDescent="0.35">
      <c r="A83" s="158"/>
      <c r="C83" s="9"/>
      <c r="D83" s="9"/>
      <c r="E83" s="9"/>
      <c r="F83" s="69">
        <f>F36</f>
        <v>-939194</v>
      </c>
      <c r="G83" s="9"/>
      <c r="H83" s="69">
        <f>H36</f>
        <v>218373</v>
      </c>
      <c r="I83" s="9"/>
      <c r="J83" s="69">
        <f>J36</f>
        <v>105449</v>
      </c>
      <c r="K83" s="9"/>
      <c r="L83" s="69">
        <f>L36</f>
        <v>1356793</v>
      </c>
    </row>
    <row r="84" spans="1:12" ht="16.5" customHeight="1" thickTop="1" x14ac:dyDescent="0.3">
      <c r="A84" s="158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ht="16.5" customHeight="1" x14ac:dyDescent="0.3">
      <c r="A85" s="4" t="s">
        <v>127</v>
      </c>
      <c r="F85" s="68"/>
      <c r="G85" s="68"/>
      <c r="H85" s="68"/>
      <c r="I85" s="68"/>
      <c r="J85" s="68"/>
      <c r="K85" s="68"/>
      <c r="L85" s="68"/>
    </row>
    <row r="86" spans="1:12" ht="16.5" customHeight="1" x14ac:dyDescent="0.3">
      <c r="A86" s="4"/>
      <c r="B86" s="5" t="s">
        <v>128</v>
      </c>
      <c r="F86" s="68"/>
      <c r="G86" s="68"/>
      <c r="H86" s="68"/>
      <c r="I86" s="68"/>
      <c r="J86" s="68"/>
      <c r="K86" s="68"/>
      <c r="L86" s="68"/>
    </row>
    <row r="87" spans="1:12" ht="16.5" customHeight="1" x14ac:dyDescent="0.3">
      <c r="A87" s="1"/>
      <c r="B87" s="14" t="s">
        <v>126</v>
      </c>
      <c r="F87" s="56">
        <v>-784261</v>
      </c>
      <c r="G87" s="68"/>
      <c r="H87" s="56">
        <v>-1869336</v>
      </c>
      <c r="I87" s="68"/>
      <c r="J87" s="56">
        <v>74500</v>
      </c>
      <c r="K87" s="68"/>
      <c r="L87" s="56">
        <v>1198610</v>
      </c>
    </row>
    <row r="88" spans="1:12" ht="16.5" customHeight="1" x14ac:dyDescent="0.3">
      <c r="A88" s="1"/>
      <c r="B88" s="157" t="s">
        <v>92</v>
      </c>
      <c r="F88" s="61">
        <v>-243054</v>
      </c>
      <c r="G88" s="68"/>
      <c r="H88" s="61">
        <v>-330152</v>
      </c>
      <c r="I88" s="68"/>
      <c r="J88" s="61">
        <v>0</v>
      </c>
      <c r="K88" s="68"/>
      <c r="L88" s="61">
        <v>0</v>
      </c>
    </row>
    <row r="89" spans="1:12" ht="16.5" customHeight="1" x14ac:dyDescent="0.3">
      <c r="A89" s="158"/>
      <c r="F89" s="68"/>
      <c r="G89" s="68"/>
      <c r="H89" s="68"/>
      <c r="I89" s="68"/>
      <c r="J89" s="68"/>
      <c r="K89" s="68"/>
      <c r="L89" s="68"/>
    </row>
    <row r="90" spans="1:12" ht="16.5" customHeight="1" thickBot="1" x14ac:dyDescent="0.35">
      <c r="A90" s="158"/>
      <c r="F90" s="67">
        <f>F77</f>
        <v>-1027315</v>
      </c>
      <c r="G90" s="68"/>
      <c r="H90" s="67">
        <f>H77</f>
        <v>-2199488</v>
      </c>
      <c r="I90" s="68"/>
      <c r="J90" s="67">
        <f>J77</f>
        <v>74500</v>
      </c>
      <c r="K90" s="68"/>
      <c r="L90" s="67">
        <f>L77</f>
        <v>1198610</v>
      </c>
    </row>
    <row r="91" spans="1:12" ht="16.5" customHeight="1" thickTop="1" x14ac:dyDescent="0.3">
      <c r="A91" s="158"/>
      <c r="G91" s="68"/>
      <c r="I91" s="68"/>
      <c r="K91" s="68"/>
    </row>
    <row r="92" spans="1:12" ht="16.5" customHeight="1" x14ac:dyDescent="0.3">
      <c r="A92" s="4" t="s">
        <v>299</v>
      </c>
      <c r="B92" s="158"/>
      <c r="C92" s="158"/>
      <c r="D92" s="159"/>
      <c r="E92" s="160"/>
      <c r="F92" s="160"/>
      <c r="G92" s="160"/>
      <c r="H92" s="160"/>
      <c r="I92" s="160"/>
      <c r="J92" s="160"/>
      <c r="K92" s="160"/>
      <c r="L92" s="160"/>
    </row>
    <row r="93" spans="1:12" ht="16.5" customHeight="1" x14ac:dyDescent="0.3">
      <c r="A93" s="4"/>
      <c r="B93" s="158"/>
      <c r="C93" s="158"/>
      <c r="D93" s="159"/>
      <c r="E93" s="160"/>
      <c r="F93" s="160"/>
      <c r="G93" s="160"/>
      <c r="H93" s="160"/>
      <c r="I93" s="160"/>
      <c r="J93" s="160"/>
      <c r="K93" s="160"/>
      <c r="L93" s="160"/>
    </row>
    <row r="94" spans="1:12" ht="16.5" customHeight="1" thickBot="1" x14ac:dyDescent="0.35">
      <c r="A94" s="4"/>
      <c r="B94" s="158" t="s">
        <v>300</v>
      </c>
      <c r="C94" s="158"/>
      <c r="D94" s="159"/>
      <c r="E94" s="158"/>
      <c r="F94" s="70">
        <v>-0.1</v>
      </c>
      <c r="G94" s="161"/>
      <c r="H94" s="162">
        <v>0.12</v>
      </c>
      <c r="I94" s="161"/>
      <c r="J94" s="70">
        <v>0.01</v>
      </c>
      <c r="K94" s="161"/>
      <c r="L94" s="162">
        <v>0.28999999999999998</v>
      </c>
    </row>
    <row r="95" spans="1:12" ht="16.5" customHeight="1" thickTop="1" x14ac:dyDescent="0.3">
      <c r="A95" s="4"/>
      <c r="B95" s="158"/>
      <c r="C95" s="158"/>
      <c r="D95" s="159"/>
      <c r="E95" s="158"/>
      <c r="F95" s="68"/>
      <c r="G95" s="161"/>
      <c r="H95" s="68"/>
      <c r="I95" s="161"/>
      <c r="J95" s="68"/>
      <c r="K95" s="161"/>
      <c r="L95" s="68"/>
    </row>
    <row r="96" spans="1:12" ht="16.5" customHeight="1" thickBot="1" x14ac:dyDescent="0.35">
      <c r="A96" s="4"/>
      <c r="B96" s="158" t="s">
        <v>313</v>
      </c>
      <c r="C96" s="158"/>
      <c r="D96" s="159"/>
      <c r="E96" s="158"/>
      <c r="F96" s="70">
        <v>-0.1</v>
      </c>
      <c r="G96" s="1"/>
      <c r="H96" s="70">
        <v>0.12</v>
      </c>
      <c r="I96" s="1"/>
      <c r="J96" s="70">
        <v>0.01</v>
      </c>
      <c r="K96" s="1"/>
      <c r="L96" s="70">
        <v>0.28999999999999998</v>
      </c>
    </row>
    <row r="97" spans="1:12" ht="16.5" customHeight="1" thickTop="1" x14ac:dyDescent="0.3">
      <c r="A97" s="4"/>
      <c r="B97" s="158"/>
      <c r="C97" s="158"/>
      <c r="D97" s="159"/>
      <c r="E97" s="158"/>
      <c r="F97" s="161"/>
      <c r="G97" s="1"/>
      <c r="H97" s="161"/>
      <c r="I97" s="1"/>
      <c r="J97" s="161"/>
      <c r="K97" s="1"/>
      <c r="L97" s="161"/>
    </row>
    <row r="98" spans="1:12" ht="16.5" customHeight="1" x14ac:dyDescent="0.3">
      <c r="A98" s="4"/>
      <c r="B98" s="158"/>
      <c r="C98" s="158"/>
      <c r="D98" s="159"/>
      <c r="E98" s="158"/>
      <c r="F98" s="161"/>
      <c r="G98" s="1"/>
      <c r="H98" s="161"/>
      <c r="I98" s="1"/>
      <c r="J98" s="161"/>
      <c r="K98" s="1"/>
      <c r="L98" s="161"/>
    </row>
    <row r="99" spans="1:12" ht="16.5" customHeight="1" x14ac:dyDescent="0.3">
      <c r="A99" s="4"/>
      <c r="B99" s="158"/>
      <c r="C99" s="158"/>
      <c r="D99" s="159"/>
      <c r="E99" s="158"/>
      <c r="F99" s="161"/>
      <c r="G99" s="1"/>
      <c r="H99" s="161"/>
      <c r="I99" s="1"/>
      <c r="J99" s="161"/>
      <c r="K99" s="1"/>
      <c r="L99" s="161"/>
    </row>
    <row r="100" spans="1:12" ht="16.5" customHeight="1" x14ac:dyDescent="0.3">
      <c r="A100" s="4"/>
      <c r="B100" s="158"/>
      <c r="C100" s="158"/>
      <c r="D100" s="159"/>
      <c r="E100" s="158"/>
      <c r="F100" s="161"/>
      <c r="G100" s="1"/>
      <c r="H100" s="161"/>
      <c r="I100" s="1"/>
      <c r="J100" s="161"/>
      <c r="K100" s="1"/>
      <c r="L100" s="161"/>
    </row>
    <row r="101" spans="1:12" ht="16.5" customHeight="1" x14ac:dyDescent="0.3">
      <c r="A101" s="4"/>
      <c r="B101" s="158"/>
      <c r="C101" s="158"/>
      <c r="D101" s="159"/>
      <c r="E101" s="158"/>
      <c r="F101" s="161"/>
      <c r="G101" s="1"/>
      <c r="H101" s="161"/>
      <c r="I101" s="1"/>
      <c r="J101" s="161"/>
      <c r="K101" s="1"/>
      <c r="L101" s="161"/>
    </row>
    <row r="102" spans="1:12" ht="16.5" customHeight="1" x14ac:dyDescent="0.3">
      <c r="A102" s="4"/>
      <c r="B102" s="158"/>
      <c r="C102" s="158"/>
      <c r="D102" s="159"/>
      <c r="E102" s="158"/>
      <c r="F102" s="161"/>
      <c r="G102" s="1"/>
      <c r="H102" s="161"/>
      <c r="I102" s="1"/>
      <c r="J102" s="161"/>
      <c r="K102" s="1"/>
      <c r="L102" s="161"/>
    </row>
    <row r="103" spans="1:12" ht="16.5" customHeight="1" x14ac:dyDescent="0.3">
      <c r="A103" s="4"/>
      <c r="B103" s="158"/>
      <c r="C103" s="158"/>
      <c r="D103" s="159"/>
      <c r="E103" s="158"/>
      <c r="F103" s="161"/>
      <c r="G103" s="1"/>
      <c r="H103" s="161"/>
      <c r="I103" s="1"/>
      <c r="J103" s="161"/>
      <c r="K103" s="1"/>
      <c r="L103" s="161"/>
    </row>
    <row r="104" spans="1:12" ht="16.5" customHeight="1" x14ac:dyDescent="0.3">
      <c r="A104" s="4"/>
      <c r="B104" s="158"/>
      <c r="C104" s="158"/>
      <c r="D104" s="159"/>
      <c r="E104" s="158"/>
      <c r="F104" s="161"/>
      <c r="G104" s="1"/>
      <c r="H104" s="161"/>
      <c r="I104" s="1"/>
      <c r="J104" s="161"/>
      <c r="K104" s="1"/>
      <c r="L104" s="161"/>
    </row>
    <row r="105" spans="1:12" ht="16.5" customHeight="1" x14ac:dyDescent="0.3">
      <c r="A105" s="4"/>
      <c r="B105" s="158"/>
      <c r="C105" s="158"/>
      <c r="D105" s="159"/>
      <c r="E105" s="158"/>
      <c r="F105" s="161"/>
      <c r="G105" s="1"/>
      <c r="H105" s="161"/>
      <c r="I105" s="1"/>
      <c r="J105" s="161"/>
      <c r="K105" s="1"/>
      <c r="L105" s="161"/>
    </row>
    <row r="106" spans="1:12" s="3" customFormat="1" ht="22.35" customHeight="1" x14ac:dyDescent="0.3">
      <c r="A106" s="189" t="str">
        <f>A53</f>
        <v>The accompanying condensed notes to the interim financial information are an integral part of this interim financial information.</v>
      </c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</row>
  </sheetData>
  <mergeCells count="10">
    <mergeCell ref="F60:H60"/>
    <mergeCell ref="J60:L60"/>
    <mergeCell ref="A106:L106"/>
    <mergeCell ref="F6:H6"/>
    <mergeCell ref="J6:L6"/>
    <mergeCell ref="F7:H7"/>
    <mergeCell ref="J7:L7"/>
    <mergeCell ref="A53:L53"/>
    <mergeCell ref="F59:H59"/>
    <mergeCell ref="J59:L59"/>
  </mergeCells>
  <pageMargins left="0.8" right="0.5" top="0.5" bottom="0.6" header="0.49" footer="0.4"/>
  <pageSetup paperSize="9" scale="90" firstPageNumber="5" fitToWidth="0" fitToHeight="0" orientation="portrait" useFirstPageNumber="1" horizontalDpi="1200" verticalDpi="1200" r:id="rId1"/>
  <headerFooter>
    <oddFooter>&amp;R&amp;"Arial,Regular"&amp;10&amp;P</oddFooter>
  </headerFooter>
  <rowBreaks count="1" manualBreakCount="1">
    <brk id="5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5FC8B-4FC6-45B3-8CE7-6123DEBA1E52}">
  <sheetPr>
    <tabColor rgb="FFCCFFCC"/>
  </sheetPr>
  <dimension ref="A1:L106"/>
  <sheetViews>
    <sheetView topLeftCell="A84" zoomScale="115" zoomScaleNormal="115" zoomScaleSheetLayoutView="115" zoomScalePageLayoutView="85" workbookViewId="0">
      <selection activeCell="H94" sqref="H94"/>
    </sheetView>
  </sheetViews>
  <sheetFormatPr defaultColWidth="6.6640625" defaultRowHeight="16.5" customHeight="1" x14ac:dyDescent="0.3"/>
  <cols>
    <col min="1" max="2" width="1.44140625" style="6" customWidth="1"/>
    <col min="3" max="3" width="41.88671875" style="6" customWidth="1"/>
    <col min="4" max="4" width="6.33203125" style="55" customWidth="1"/>
    <col min="5" max="5" width="0.5546875" style="6" customWidth="1"/>
    <col min="6" max="6" width="11.5546875" style="56" customWidth="1"/>
    <col min="7" max="7" width="0.5546875" style="6" customWidth="1"/>
    <col min="8" max="8" width="11.5546875" style="56" customWidth="1"/>
    <col min="9" max="9" width="0.5546875" style="55" customWidth="1"/>
    <col min="10" max="10" width="11.5546875" style="56" customWidth="1"/>
    <col min="11" max="11" width="0.5546875" style="6" customWidth="1"/>
    <col min="12" max="12" width="11.5546875" style="56" customWidth="1"/>
    <col min="13" max="16384" width="6.6640625" style="1"/>
  </cols>
  <sheetData>
    <row r="1" spans="1:12" ht="16.5" customHeight="1" x14ac:dyDescent="0.3">
      <c r="A1" s="5" t="s">
        <v>0</v>
      </c>
      <c r="B1" s="5"/>
      <c r="C1" s="5"/>
      <c r="G1" s="57"/>
      <c r="I1" s="58"/>
      <c r="K1" s="57"/>
      <c r="L1" s="48" t="s">
        <v>5</v>
      </c>
    </row>
    <row r="2" spans="1:12" ht="16.5" customHeight="1" x14ac:dyDescent="0.3">
      <c r="A2" s="5" t="s">
        <v>95</v>
      </c>
      <c r="B2" s="5"/>
      <c r="C2" s="5"/>
      <c r="G2" s="57"/>
      <c r="I2" s="58"/>
      <c r="K2" s="57"/>
    </row>
    <row r="3" spans="1:12" ht="16.5" customHeight="1" x14ac:dyDescent="0.3">
      <c r="A3" s="7" t="s">
        <v>280</v>
      </c>
      <c r="B3" s="8"/>
      <c r="C3" s="8"/>
      <c r="D3" s="59"/>
      <c r="E3" s="60"/>
      <c r="F3" s="61"/>
      <c r="G3" s="62"/>
      <c r="H3" s="61"/>
      <c r="I3" s="63"/>
      <c r="J3" s="61"/>
      <c r="K3" s="62"/>
      <c r="L3" s="61"/>
    </row>
    <row r="4" spans="1:12" ht="16.5" customHeight="1" x14ac:dyDescent="0.3">
      <c r="A4" s="13"/>
      <c r="B4" s="5"/>
      <c r="C4" s="5"/>
      <c r="G4" s="57"/>
      <c r="I4" s="58"/>
      <c r="K4" s="57"/>
      <c r="L4" s="48"/>
    </row>
    <row r="5" spans="1:12" ht="16.5" customHeight="1" x14ac:dyDescent="0.3">
      <c r="A5" s="13"/>
      <c r="B5" s="5"/>
      <c r="C5" s="5"/>
      <c r="G5" s="57"/>
      <c r="I5" s="58"/>
      <c r="K5" s="57"/>
    </row>
    <row r="6" spans="1:12" ht="16.5" customHeight="1" x14ac:dyDescent="0.3">
      <c r="F6" s="186" t="s">
        <v>2</v>
      </c>
      <c r="G6" s="186"/>
      <c r="H6" s="186"/>
      <c r="I6" s="64"/>
      <c r="J6" s="186" t="s">
        <v>3</v>
      </c>
      <c r="K6" s="186"/>
      <c r="L6" s="186"/>
    </row>
    <row r="7" spans="1:12" s="3" customFormat="1" ht="16.5" customHeight="1" x14ac:dyDescent="0.3">
      <c r="B7" s="2"/>
      <c r="C7" s="2"/>
      <c r="D7" s="30"/>
      <c r="E7" s="10"/>
      <c r="F7" s="190" t="s">
        <v>4</v>
      </c>
      <c r="G7" s="190"/>
      <c r="H7" s="190"/>
      <c r="I7" s="49"/>
      <c r="J7" s="190" t="s">
        <v>4</v>
      </c>
      <c r="K7" s="190"/>
      <c r="L7" s="190"/>
    </row>
    <row r="8" spans="1:12" s="3" customFormat="1" ht="16.5" customHeight="1" x14ac:dyDescent="0.3">
      <c r="A8" s="2"/>
      <c r="B8" s="2"/>
      <c r="C8" s="2"/>
      <c r="D8" s="19"/>
      <c r="E8" s="10"/>
      <c r="F8" s="28">
        <v>2025</v>
      </c>
      <c r="G8" s="33"/>
      <c r="H8" s="28">
        <v>2024</v>
      </c>
      <c r="I8" s="36"/>
      <c r="J8" s="28">
        <v>2025</v>
      </c>
      <c r="K8" s="33"/>
      <c r="L8" s="28">
        <v>2024</v>
      </c>
    </row>
    <row r="9" spans="1:12" s="3" customFormat="1" ht="16.5" customHeight="1" x14ac:dyDescent="0.3">
      <c r="A9" s="2"/>
      <c r="B9" s="2"/>
      <c r="C9" s="2"/>
      <c r="D9" s="34" t="s">
        <v>9</v>
      </c>
      <c r="E9" s="10"/>
      <c r="F9" s="50" t="s">
        <v>10</v>
      </c>
      <c r="G9" s="10"/>
      <c r="H9" s="50" t="s">
        <v>10</v>
      </c>
      <c r="I9" s="36"/>
      <c r="J9" s="50" t="s">
        <v>10</v>
      </c>
      <c r="K9" s="10"/>
      <c r="L9" s="50" t="s">
        <v>10</v>
      </c>
    </row>
    <row r="10" spans="1:12" s="3" customFormat="1" ht="16.5" customHeight="1" x14ac:dyDescent="0.3">
      <c r="A10" s="2"/>
      <c r="B10" s="2"/>
      <c r="C10" s="2"/>
      <c r="D10" s="36"/>
      <c r="E10" s="10"/>
      <c r="F10" s="37"/>
      <c r="G10" s="10"/>
      <c r="H10" s="37"/>
      <c r="I10" s="36"/>
      <c r="J10" s="37"/>
      <c r="K10" s="10"/>
      <c r="L10" s="37"/>
    </row>
    <row r="11" spans="1:12" ht="16.5" customHeight="1" x14ac:dyDescent="0.3">
      <c r="A11" s="6" t="s">
        <v>96</v>
      </c>
      <c r="F11" s="56">
        <v>4288477</v>
      </c>
      <c r="G11" s="65"/>
      <c r="H11" s="56">
        <v>7413678</v>
      </c>
      <c r="I11" s="65"/>
      <c r="J11" s="56">
        <v>1636156</v>
      </c>
      <c r="K11" s="65"/>
      <c r="L11" s="56">
        <v>2204308</v>
      </c>
    </row>
    <row r="12" spans="1:12" ht="16.5" customHeight="1" x14ac:dyDescent="0.3">
      <c r="A12" s="6" t="s">
        <v>97</v>
      </c>
      <c r="F12" s="56">
        <v>2248339</v>
      </c>
      <c r="G12" s="65"/>
      <c r="H12" s="56">
        <v>2791912</v>
      </c>
      <c r="I12" s="65"/>
      <c r="J12" s="56">
        <v>203291</v>
      </c>
      <c r="K12" s="1"/>
      <c r="L12" s="56">
        <v>758126</v>
      </c>
    </row>
    <row r="13" spans="1:12" ht="16.5" customHeight="1" x14ac:dyDescent="0.3">
      <c r="A13" s="6" t="s">
        <v>98</v>
      </c>
      <c r="D13" s="66">
        <v>19.2</v>
      </c>
      <c r="F13" s="56">
        <v>0</v>
      </c>
      <c r="G13" s="65"/>
      <c r="H13" s="56">
        <v>0</v>
      </c>
      <c r="I13" s="65"/>
      <c r="J13" s="56">
        <v>470240</v>
      </c>
      <c r="K13" s="65"/>
      <c r="L13" s="56">
        <v>1173877</v>
      </c>
    </row>
    <row r="14" spans="1:12" ht="16.2" customHeight="1" x14ac:dyDescent="0.3">
      <c r="A14" s="6" t="s">
        <v>99</v>
      </c>
      <c r="D14" s="66"/>
      <c r="F14" s="61">
        <v>257834</v>
      </c>
      <c r="G14" s="65"/>
      <c r="H14" s="61">
        <v>163217</v>
      </c>
      <c r="I14" s="65"/>
      <c r="J14" s="61">
        <v>781086</v>
      </c>
      <c r="K14" s="65"/>
      <c r="L14" s="61">
        <v>772608</v>
      </c>
    </row>
    <row r="15" spans="1:12" ht="16.5" customHeight="1" x14ac:dyDescent="0.3">
      <c r="G15" s="65"/>
      <c r="I15" s="65"/>
      <c r="K15" s="65"/>
    </row>
    <row r="16" spans="1:12" ht="16.5" customHeight="1" x14ac:dyDescent="0.3">
      <c r="A16" s="5" t="s">
        <v>100</v>
      </c>
      <c r="F16" s="61">
        <f>SUM(F11:F14)</f>
        <v>6794650</v>
      </c>
      <c r="G16" s="65"/>
      <c r="H16" s="61">
        <f>SUM(H11:H14)</f>
        <v>10368807</v>
      </c>
      <c r="I16" s="65"/>
      <c r="J16" s="61">
        <f>SUM(J11:J14)</f>
        <v>3090773</v>
      </c>
      <c r="K16" s="65"/>
      <c r="L16" s="61">
        <f>SUM(L11:L14)</f>
        <v>4908919</v>
      </c>
    </row>
    <row r="17" spans="1:12" ht="16.5" customHeight="1" x14ac:dyDescent="0.3">
      <c r="G17" s="65"/>
      <c r="I17" s="65"/>
      <c r="K17" s="65"/>
    </row>
    <row r="18" spans="1:12" ht="16.5" customHeight="1" x14ac:dyDescent="0.3">
      <c r="A18" s="6" t="s">
        <v>101</v>
      </c>
      <c r="D18" s="66"/>
      <c r="F18" s="56">
        <v>-4352869</v>
      </c>
      <c r="G18" s="57"/>
      <c r="H18" s="56">
        <v>-7141474</v>
      </c>
      <c r="I18" s="57"/>
      <c r="J18" s="56">
        <v>-1312579</v>
      </c>
      <c r="K18" s="57"/>
      <c r="L18" s="56">
        <v>-1795191</v>
      </c>
    </row>
    <row r="19" spans="1:12" ht="16.5" customHeight="1" x14ac:dyDescent="0.3">
      <c r="A19" s="6" t="s">
        <v>102</v>
      </c>
      <c r="E19" s="65"/>
      <c r="F19" s="56">
        <v>-48088</v>
      </c>
      <c r="G19" s="65"/>
      <c r="H19" s="56">
        <v>-27830</v>
      </c>
      <c r="I19" s="65"/>
      <c r="J19" s="56">
        <v>-5960</v>
      </c>
      <c r="K19" s="65"/>
      <c r="L19" s="56">
        <v>-12759</v>
      </c>
    </row>
    <row r="20" spans="1:12" ht="16.5" customHeight="1" x14ac:dyDescent="0.3">
      <c r="A20" s="6" t="s">
        <v>103</v>
      </c>
      <c r="E20" s="65"/>
      <c r="F20" s="56">
        <v>-715685</v>
      </c>
      <c r="G20" s="65"/>
      <c r="H20" s="56">
        <v>-664165</v>
      </c>
      <c r="I20" s="65"/>
      <c r="J20" s="56">
        <v>-302087</v>
      </c>
      <c r="K20" s="65"/>
      <c r="L20" s="56">
        <v>-346655</v>
      </c>
    </row>
    <row r="21" spans="1:12" ht="16.5" customHeight="1" x14ac:dyDescent="0.3">
      <c r="A21" s="6" t="s">
        <v>104</v>
      </c>
      <c r="E21" s="65"/>
      <c r="F21" s="56">
        <v>-700994</v>
      </c>
      <c r="G21" s="65"/>
      <c r="H21" s="56">
        <v>-169237</v>
      </c>
      <c r="I21" s="65"/>
      <c r="J21" s="56">
        <v>0</v>
      </c>
      <c r="K21" s="65"/>
      <c r="L21" s="56">
        <v>0</v>
      </c>
    </row>
    <row r="22" spans="1:12" ht="16.5" customHeight="1" x14ac:dyDescent="0.3">
      <c r="A22" s="6" t="s">
        <v>320</v>
      </c>
      <c r="D22" s="55">
        <v>15</v>
      </c>
      <c r="E22" s="65"/>
      <c r="F22" s="56">
        <v>-65674</v>
      </c>
      <c r="G22" s="65"/>
      <c r="H22" s="56">
        <v>0</v>
      </c>
      <c r="I22" s="65"/>
      <c r="J22" s="56">
        <v>-65674</v>
      </c>
      <c r="K22" s="65"/>
      <c r="L22" s="56">
        <v>0</v>
      </c>
    </row>
    <row r="23" spans="1:12" ht="16.5" customHeight="1" x14ac:dyDescent="0.3">
      <c r="A23" s="6" t="s">
        <v>321</v>
      </c>
      <c r="E23" s="65"/>
      <c r="G23" s="65"/>
      <c r="I23" s="65"/>
      <c r="K23" s="65"/>
    </row>
    <row r="24" spans="1:12" ht="16.5" customHeight="1" x14ac:dyDescent="0.3">
      <c r="A24" s="1"/>
      <c r="B24" s="6" t="s">
        <v>105</v>
      </c>
      <c r="D24" s="55">
        <v>11</v>
      </c>
      <c r="E24" s="65"/>
      <c r="F24" s="56">
        <v>-393371</v>
      </c>
      <c r="G24" s="65"/>
      <c r="H24" s="56">
        <v>0</v>
      </c>
      <c r="I24" s="65"/>
      <c r="J24" s="56">
        <v>0</v>
      </c>
      <c r="K24" s="65"/>
      <c r="L24" s="56">
        <v>0</v>
      </c>
    </row>
    <row r="25" spans="1:12" ht="16.5" customHeight="1" x14ac:dyDescent="0.3">
      <c r="A25" s="1" t="s">
        <v>302</v>
      </c>
      <c r="E25" s="65"/>
      <c r="G25" s="65"/>
      <c r="I25" s="65"/>
      <c r="K25" s="65"/>
    </row>
    <row r="26" spans="1:12" ht="16.5" customHeight="1" x14ac:dyDescent="0.3">
      <c r="A26" s="1"/>
      <c r="B26" s="6" t="s">
        <v>106</v>
      </c>
      <c r="E26" s="65"/>
      <c r="F26" s="56">
        <v>12322</v>
      </c>
      <c r="G26" s="65"/>
      <c r="H26" s="56">
        <v>-74310</v>
      </c>
      <c r="I26" s="65"/>
      <c r="J26" s="56">
        <v>24303</v>
      </c>
      <c r="K26" s="65"/>
      <c r="L26" s="56">
        <v>-74310</v>
      </c>
    </row>
    <row r="27" spans="1:12" ht="16.5" customHeight="1" x14ac:dyDescent="0.3">
      <c r="A27" s="6" t="s">
        <v>303</v>
      </c>
      <c r="E27" s="65"/>
      <c r="F27" s="56">
        <v>-13281</v>
      </c>
      <c r="G27" s="65"/>
      <c r="H27" s="56">
        <v>98859</v>
      </c>
      <c r="I27" s="65"/>
      <c r="J27" s="56">
        <v>-103062</v>
      </c>
      <c r="K27" s="65"/>
      <c r="L27" s="56">
        <v>172721</v>
      </c>
    </row>
    <row r="28" spans="1:12" ht="16.5" customHeight="1" x14ac:dyDescent="0.3">
      <c r="A28" s="6" t="s">
        <v>107</v>
      </c>
      <c r="E28" s="65"/>
      <c r="F28" s="61">
        <v>-1255913</v>
      </c>
      <c r="G28" s="65"/>
      <c r="H28" s="61">
        <v>-1311421</v>
      </c>
      <c r="I28" s="65"/>
      <c r="J28" s="61">
        <v>-1045291</v>
      </c>
      <c r="K28" s="65"/>
      <c r="L28" s="61">
        <v>-930862</v>
      </c>
    </row>
    <row r="29" spans="1:12" ht="16.5" customHeight="1" x14ac:dyDescent="0.3">
      <c r="G29" s="65"/>
      <c r="I29" s="65"/>
      <c r="K29" s="65"/>
    </row>
    <row r="30" spans="1:12" ht="16.5" customHeight="1" x14ac:dyDescent="0.3">
      <c r="A30" s="5" t="s">
        <v>108</v>
      </c>
      <c r="E30" s="65"/>
      <c r="F30" s="61">
        <f>SUM(F18:F29)</f>
        <v>-7533553</v>
      </c>
      <c r="G30" s="65"/>
      <c r="H30" s="61">
        <f>SUM(H18:H29)</f>
        <v>-9289578</v>
      </c>
      <c r="I30" s="56"/>
      <c r="J30" s="61">
        <f>SUM(J18:J29)</f>
        <v>-2810350</v>
      </c>
      <c r="K30" s="56"/>
      <c r="L30" s="61">
        <f>SUM(L18:L29)</f>
        <v>-2987056</v>
      </c>
    </row>
    <row r="31" spans="1:12" ht="16.5" customHeight="1" x14ac:dyDescent="0.3">
      <c r="A31" s="5"/>
      <c r="E31" s="65"/>
      <c r="G31" s="65"/>
      <c r="I31" s="56"/>
      <c r="K31" s="56"/>
    </row>
    <row r="32" spans="1:12" ht="16.5" customHeight="1" x14ac:dyDescent="0.3">
      <c r="A32" s="6" t="s">
        <v>297</v>
      </c>
      <c r="G32" s="65"/>
      <c r="I32" s="65"/>
      <c r="K32" s="65"/>
    </row>
    <row r="33" spans="1:12" ht="16.5" customHeight="1" x14ac:dyDescent="0.3">
      <c r="B33" s="6" t="s">
        <v>109</v>
      </c>
      <c r="D33" s="66"/>
      <c r="F33" s="61">
        <v>-40351</v>
      </c>
      <c r="G33" s="65"/>
      <c r="H33" s="61">
        <v>-10211</v>
      </c>
      <c r="I33" s="65"/>
      <c r="J33" s="61">
        <v>0</v>
      </c>
      <c r="K33" s="65"/>
      <c r="L33" s="61" t="s">
        <v>279</v>
      </c>
    </row>
    <row r="34" spans="1:12" ht="16.5" customHeight="1" x14ac:dyDescent="0.3">
      <c r="G34" s="57"/>
      <c r="I34" s="56"/>
      <c r="K34" s="56"/>
    </row>
    <row r="35" spans="1:12" ht="16.5" customHeight="1" x14ac:dyDescent="0.3">
      <c r="A35" s="5" t="s">
        <v>296</v>
      </c>
      <c r="F35" s="56">
        <f>SUM(F16,F30,F33)</f>
        <v>-779254</v>
      </c>
      <c r="G35" s="56"/>
      <c r="H35" s="56">
        <f>SUM(H16,H30,H33)</f>
        <v>1069018</v>
      </c>
      <c r="I35" s="56"/>
      <c r="J35" s="56">
        <f>SUM(J16,J30,J33)</f>
        <v>280423</v>
      </c>
      <c r="K35" s="56"/>
      <c r="L35" s="56">
        <f>SUM(L16,L30,L33)</f>
        <v>1921863</v>
      </c>
    </row>
    <row r="36" spans="1:12" ht="16.5" customHeight="1" x14ac:dyDescent="0.3">
      <c r="A36" s="6" t="s">
        <v>110</v>
      </c>
      <c r="D36" s="55">
        <v>16</v>
      </c>
      <c r="F36" s="61">
        <v>-177507</v>
      </c>
      <c r="G36" s="65"/>
      <c r="H36" s="61">
        <v>-161913</v>
      </c>
      <c r="I36" s="65"/>
      <c r="J36" s="61">
        <v>1097</v>
      </c>
      <c r="K36" s="65"/>
      <c r="L36" s="61">
        <v>-82774</v>
      </c>
    </row>
    <row r="37" spans="1:12" ht="16.5" customHeight="1" x14ac:dyDescent="0.3">
      <c r="G37" s="65"/>
      <c r="I37" s="65"/>
      <c r="K37" s="65"/>
    </row>
    <row r="38" spans="1:12" ht="16.5" customHeight="1" x14ac:dyDescent="0.3">
      <c r="A38" s="5" t="s">
        <v>258</v>
      </c>
      <c r="F38" s="61">
        <f>SUM(F35:F36)</f>
        <v>-956761</v>
      </c>
      <c r="G38" s="56"/>
      <c r="H38" s="61">
        <f>SUM(H35:H36)</f>
        <v>907105</v>
      </c>
      <c r="I38" s="56"/>
      <c r="J38" s="61">
        <f>SUM(J35:J36)</f>
        <v>281520</v>
      </c>
      <c r="K38" s="56"/>
      <c r="L38" s="61">
        <f>SUM(L35:L36)</f>
        <v>1839089</v>
      </c>
    </row>
    <row r="39" spans="1:12" ht="16.5" customHeight="1" x14ac:dyDescent="0.3">
      <c r="G39" s="56"/>
      <c r="I39" s="56"/>
      <c r="K39" s="56"/>
    </row>
    <row r="40" spans="1:12" ht="16.5" customHeight="1" x14ac:dyDescent="0.3">
      <c r="A40" s="5" t="s">
        <v>111</v>
      </c>
      <c r="G40" s="56"/>
      <c r="I40" s="56"/>
      <c r="K40" s="56"/>
    </row>
    <row r="41" spans="1:12" ht="16.5" customHeight="1" x14ac:dyDescent="0.3">
      <c r="A41" s="1"/>
      <c r="G41" s="56"/>
      <c r="I41" s="56"/>
      <c r="K41" s="56"/>
    </row>
    <row r="42" spans="1:12" ht="16.5" customHeight="1" x14ac:dyDescent="0.3">
      <c r="A42" s="1" t="s">
        <v>112</v>
      </c>
      <c r="G42" s="56"/>
      <c r="I42" s="56"/>
      <c r="K42" s="56"/>
    </row>
    <row r="43" spans="1:12" ht="16.5" customHeight="1" x14ac:dyDescent="0.3">
      <c r="A43" s="1"/>
      <c r="B43" s="6" t="s">
        <v>113</v>
      </c>
      <c r="G43" s="56"/>
      <c r="I43" s="56"/>
      <c r="K43" s="56"/>
    </row>
    <row r="44" spans="1:12" ht="16.5" customHeight="1" x14ac:dyDescent="0.3">
      <c r="A44" s="1"/>
      <c r="B44" s="14" t="s">
        <v>304</v>
      </c>
      <c r="G44" s="56"/>
      <c r="I44" s="56"/>
      <c r="K44" s="56"/>
    </row>
    <row r="45" spans="1:12" ht="16.5" customHeight="1" x14ac:dyDescent="0.3">
      <c r="A45" s="1"/>
      <c r="C45" s="6" t="s">
        <v>114</v>
      </c>
      <c r="G45" s="56"/>
      <c r="I45" s="56"/>
      <c r="K45" s="56"/>
    </row>
    <row r="46" spans="1:12" ht="16.5" customHeight="1" x14ac:dyDescent="0.3">
      <c r="A46" s="1"/>
      <c r="B46" s="1"/>
      <c r="C46" s="1" t="s">
        <v>115</v>
      </c>
      <c r="F46" s="56">
        <v>-510952</v>
      </c>
      <c r="G46" s="56"/>
      <c r="H46" s="56">
        <v>-3480107</v>
      </c>
      <c r="I46" s="56"/>
      <c r="J46" s="56">
        <v>-1186</v>
      </c>
      <c r="K46" s="56"/>
      <c r="L46" s="56">
        <v>-311659</v>
      </c>
    </row>
    <row r="47" spans="1:12" ht="16.5" customHeight="1" x14ac:dyDescent="0.3">
      <c r="A47" s="1"/>
      <c r="B47" s="6" t="s">
        <v>116</v>
      </c>
      <c r="G47" s="56"/>
      <c r="I47" s="56"/>
      <c r="K47" s="56"/>
    </row>
    <row r="48" spans="1:12" ht="16.5" customHeight="1" x14ac:dyDescent="0.3">
      <c r="A48" s="1"/>
      <c r="C48" s="6" t="s">
        <v>117</v>
      </c>
      <c r="F48" s="61">
        <v>237</v>
      </c>
      <c r="G48" s="56"/>
      <c r="H48" s="61">
        <v>60621</v>
      </c>
      <c r="I48" s="56"/>
      <c r="J48" s="61">
        <v>237</v>
      </c>
      <c r="K48" s="56"/>
      <c r="L48" s="61">
        <v>62332</v>
      </c>
    </row>
    <row r="49" spans="1:12" ht="16.5" customHeight="1" x14ac:dyDescent="0.3">
      <c r="A49" s="1"/>
      <c r="G49" s="56"/>
      <c r="I49" s="56"/>
      <c r="K49" s="56"/>
    </row>
    <row r="50" spans="1:12" ht="16.5" customHeight="1" x14ac:dyDescent="0.3">
      <c r="A50" s="12" t="s">
        <v>118</v>
      </c>
      <c r="B50" s="5"/>
      <c r="G50" s="56"/>
      <c r="I50" s="56"/>
      <c r="K50" s="56"/>
    </row>
    <row r="51" spans="1:12" ht="16.5" customHeight="1" x14ac:dyDescent="0.3">
      <c r="A51" s="12"/>
      <c r="B51" s="12" t="s">
        <v>117</v>
      </c>
      <c r="F51" s="61">
        <f>SUM(F44:F48)</f>
        <v>-510715</v>
      </c>
      <c r="G51" s="56"/>
      <c r="H51" s="61">
        <f>SUM(H44:H48)</f>
        <v>-3419486</v>
      </c>
      <c r="I51" s="56"/>
      <c r="J51" s="61">
        <f>SUM(J44:J48)</f>
        <v>-949</v>
      </c>
      <c r="K51" s="56"/>
      <c r="L51" s="61">
        <f>SUM(L44:L48)</f>
        <v>-249327</v>
      </c>
    </row>
    <row r="52" spans="1:12" ht="16.5" customHeight="1" x14ac:dyDescent="0.3">
      <c r="A52" s="12"/>
      <c r="B52" s="12"/>
      <c r="G52" s="56"/>
      <c r="I52" s="56"/>
      <c r="K52" s="56"/>
    </row>
    <row r="53" spans="1:12" s="3" customFormat="1" ht="22.35" customHeight="1" x14ac:dyDescent="0.3">
      <c r="A53" s="189" t="s">
        <v>42</v>
      </c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</row>
    <row r="54" spans="1:12" ht="16.5" customHeight="1" x14ac:dyDescent="0.3">
      <c r="A54" s="5" t="str">
        <f>A1</f>
        <v>Energy Absolute Public Company Limited</v>
      </c>
      <c r="B54" s="5"/>
      <c r="C54" s="5"/>
      <c r="G54" s="57"/>
      <c r="I54" s="58"/>
      <c r="K54" s="57"/>
      <c r="L54" s="48" t="s">
        <v>5</v>
      </c>
    </row>
    <row r="55" spans="1:12" ht="16.5" customHeight="1" x14ac:dyDescent="0.3">
      <c r="A55" s="5" t="s">
        <v>95</v>
      </c>
      <c r="B55" s="5"/>
      <c r="C55" s="5"/>
      <c r="G55" s="57"/>
      <c r="I55" s="58"/>
      <c r="K55" s="57"/>
    </row>
    <row r="56" spans="1:12" ht="16.5" customHeight="1" x14ac:dyDescent="0.3">
      <c r="A56" s="7" t="str">
        <f>+A3</f>
        <v>For the six-month period ended 30 June 2025</v>
      </c>
      <c r="B56" s="8"/>
      <c r="C56" s="8"/>
      <c r="D56" s="59"/>
      <c r="E56" s="60"/>
      <c r="F56" s="61"/>
      <c r="G56" s="62"/>
      <c r="H56" s="61"/>
      <c r="I56" s="63"/>
      <c r="J56" s="61"/>
      <c r="K56" s="62"/>
      <c r="L56" s="61"/>
    </row>
    <row r="57" spans="1:12" ht="16.5" customHeight="1" x14ac:dyDescent="0.3">
      <c r="A57" s="13"/>
      <c r="B57" s="5"/>
      <c r="C57" s="5"/>
      <c r="G57" s="57"/>
      <c r="I57" s="58"/>
      <c r="K57" s="57"/>
    </row>
    <row r="58" spans="1:12" ht="16.5" customHeight="1" x14ac:dyDescent="0.3">
      <c r="A58" s="13"/>
      <c r="B58" s="5"/>
      <c r="C58" s="5"/>
      <c r="G58" s="57"/>
      <c r="I58" s="58"/>
      <c r="K58" s="57"/>
    </row>
    <row r="59" spans="1:12" ht="16.5" customHeight="1" x14ac:dyDescent="0.3">
      <c r="F59" s="186" t="s">
        <v>2</v>
      </c>
      <c r="G59" s="186"/>
      <c r="H59" s="186"/>
      <c r="I59" s="64"/>
      <c r="J59" s="186" t="s">
        <v>3</v>
      </c>
      <c r="K59" s="186"/>
      <c r="L59" s="186"/>
    </row>
    <row r="60" spans="1:12" s="3" customFormat="1" ht="16.5" customHeight="1" x14ac:dyDescent="0.3">
      <c r="B60" s="2"/>
      <c r="C60" s="2"/>
      <c r="D60" s="30"/>
      <c r="E60" s="10"/>
      <c r="F60" s="190" t="s">
        <v>4</v>
      </c>
      <c r="G60" s="190"/>
      <c r="H60" s="190"/>
      <c r="I60" s="49"/>
      <c r="J60" s="190" t="s">
        <v>4</v>
      </c>
      <c r="K60" s="190"/>
      <c r="L60" s="190"/>
    </row>
    <row r="61" spans="1:12" s="3" customFormat="1" ht="16.5" customHeight="1" x14ac:dyDescent="0.3">
      <c r="A61" s="2"/>
      <c r="B61" s="2"/>
      <c r="C61" s="2"/>
      <c r="D61" s="19"/>
      <c r="E61" s="10"/>
      <c r="F61" s="28">
        <v>2025</v>
      </c>
      <c r="G61" s="33"/>
      <c r="H61" s="28">
        <v>2024</v>
      </c>
      <c r="I61" s="36"/>
      <c r="J61" s="28">
        <v>2025</v>
      </c>
      <c r="K61" s="33"/>
      <c r="L61" s="28">
        <v>2024</v>
      </c>
    </row>
    <row r="62" spans="1:12" s="3" customFormat="1" ht="16.5" customHeight="1" x14ac:dyDescent="0.3">
      <c r="A62" s="2"/>
      <c r="B62" s="2"/>
      <c r="C62" s="2"/>
      <c r="D62" s="34" t="s">
        <v>71</v>
      </c>
      <c r="E62" s="10"/>
      <c r="F62" s="50" t="s">
        <v>10</v>
      </c>
      <c r="G62" s="10"/>
      <c r="H62" s="50" t="s">
        <v>10</v>
      </c>
      <c r="I62" s="36"/>
      <c r="J62" s="50" t="s">
        <v>10</v>
      </c>
      <c r="K62" s="10"/>
      <c r="L62" s="50" t="s">
        <v>10</v>
      </c>
    </row>
    <row r="63" spans="1:12" s="3" customFormat="1" ht="16.5" customHeight="1" x14ac:dyDescent="0.3">
      <c r="A63" s="2"/>
      <c r="B63" s="2"/>
      <c r="C63" s="2"/>
      <c r="D63" s="19"/>
      <c r="E63" s="10"/>
      <c r="F63" s="37"/>
      <c r="G63" s="10"/>
      <c r="H63" s="37"/>
      <c r="I63" s="36"/>
      <c r="J63" s="37"/>
      <c r="K63" s="10"/>
      <c r="L63" s="37"/>
    </row>
    <row r="64" spans="1:12" ht="16.5" customHeight="1" x14ac:dyDescent="0.3">
      <c r="A64" s="1" t="s">
        <v>119</v>
      </c>
      <c r="G64" s="56"/>
      <c r="I64" s="56"/>
      <c r="K64" s="56"/>
    </row>
    <row r="65" spans="1:12" ht="16.5" customHeight="1" x14ac:dyDescent="0.3">
      <c r="A65" s="1"/>
      <c r="B65" s="6" t="s">
        <v>113</v>
      </c>
      <c r="G65" s="56"/>
      <c r="I65" s="56"/>
      <c r="K65" s="56"/>
    </row>
    <row r="66" spans="1:12" ht="16.5" customHeight="1" x14ac:dyDescent="0.3">
      <c r="A66" s="1"/>
      <c r="B66" s="14" t="s">
        <v>298</v>
      </c>
      <c r="G66" s="56"/>
      <c r="I66" s="56"/>
      <c r="K66" s="56"/>
    </row>
    <row r="67" spans="1:12" ht="16.5" customHeight="1" x14ac:dyDescent="0.3">
      <c r="A67" s="1"/>
      <c r="C67" s="6" t="s">
        <v>120</v>
      </c>
      <c r="G67" s="56"/>
      <c r="I67" s="56"/>
      <c r="K67" s="56"/>
    </row>
    <row r="68" spans="1:12" ht="16.5" customHeight="1" x14ac:dyDescent="0.3">
      <c r="A68" s="1"/>
      <c r="C68" s="6" t="s">
        <v>121</v>
      </c>
      <c r="D68" s="66"/>
      <c r="F68" s="56">
        <v>-12793</v>
      </c>
      <c r="G68" s="56"/>
      <c r="H68" s="56">
        <v>30718</v>
      </c>
      <c r="I68" s="56"/>
      <c r="J68" s="56">
        <v>0</v>
      </c>
      <c r="K68" s="56"/>
      <c r="L68" s="56">
        <v>0</v>
      </c>
    </row>
    <row r="69" spans="1:12" ht="16.5" customHeight="1" x14ac:dyDescent="0.3">
      <c r="A69" s="1"/>
      <c r="C69" s="6" t="s">
        <v>122</v>
      </c>
      <c r="D69" s="66"/>
      <c r="F69" s="61">
        <v>-23435</v>
      </c>
      <c r="G69" s="56"/>
      <c r="H69" s="61">
        <v>-38503</v>
      </c>
      <c r="I69" s="56"/>
      <c r="J69" s="61">
        <v>0</v>
      </c>
      <c r="K69" s="56"/>
      <c r="L69" s="61">
        <v>0</v>
      </c>
    </row>
    <row r="70" spans="1:12" ht="16.5" customHeight="1" x14ac:dyDescent="0.3">
      <c r="A70" s="1"/>
      <c r="G70" s="56"/>
      <c r="I70" s="56"/>
      <c r="K70" s="56"/>
    </row>
    <row r="71" spans="1:12" ht="16.5" customHeight="1" x14ac:dyDescent="0.3">
      <c r="A71" s="12" t="s">
        <v>275</v>
      </c>
      <c r="B71" s="5"/>
      <c r="F71" s="61">
        <f>SUM(F67:F69)</f>
        <v>-36228</v>
      </c>
      <c r="G71" s="56"/>
      <c r="H71" s="61">
        <f>SUM(H67:H69)</f>
        <v>-7785</v>
      </c>
      <c r="I71" s="56"/>
      <c r="J71" s="61">
        <f>SUM(J67:J69)</f>
        <v>0</v>
      </c>
      <c r="K71" s="56"/>
      <c r="L71" s="61">
        <f>SUM(L67:L69)</f>
        <v>0</v>
      </c>
    </row>
    <row r="72" spans="1:12" ht="16.5" customHeight="1" x14ac:dyDescent="0.3">
      <c r="A72" s="1"/>
      <c r="G72" s="56"/>
      <c r="I72" s="56"/>
      <c r="K72" s="56"/>
    </row>
    <row r="73" spans="1:12" ht="16.5" customHeight="1" x14ac:dyDescent="0.3">
      <c r="A73" s="12" t="s">
        <v>111</v>
      </c>
      <c r="G73" s="56"/>
      <c r="I73" s="56"/>
      <c r="K73" s="56"/>
    </row>
    <row r="74" spans="1:12" ht="16.5" customHeight="1" x14ac:dyDescent="0.3">
      <c r="A74" s="1"/>
      <c r="B74" s="5" t="s">
        <v>123</v>
      </c>
      <c r="F74" s="61">
        <f>SUM(F71,F51)</f>
        <v>-546943</v>
      </c>
      <c r="G74" s="56"/>
      <c r="H74" s="61">
        <f>SUM(H71,H51)</f>
        <v>-3427271</v>
      </c>
      <c r="I74" s="56"/>
      <c r="J74" s="61">
        <f>SUM(J71,J51)</f>
        <v>-949</v>
      </c>
      <c r="K74" s="56"/>
      <c r="L74" s="61">
        <f>SUM(L71,L51)</f>
        <v>-249327</v>
      </c>
    </row>
    <row r="75" spans="1:12" ht="16.5" customHeight="1" x14ac:dyDescent="0.3">
      <c r="A75" s="1"/>
      <c r="B75" s="5"/>
      <c r="G75" s="56"/>
      <c r="I75" s="56"/>
      <c r="K75" s="56"/>
    </row>
    <row r="76" spans="1:12" ht="16.5" customHeight="1" x14ac:dyDescent="0.3">
      <c r="A76" s="12" t="s">
        <v>124</v>
      </c>
      <c r="B76" s="5"/>
      <c r="G76" s="56"/>
      <c r="I76" s="56"/>
      <c r="K76" s="56"/>
    </row>
    <row r="77" spans="1:12" ht="16.5" customHeight="1" thickBot="1" x14ac:dyDescent="0.35">
      <c r="A77" s="12"/>
      <c r="B77" s="5" t="s">
        <v>125</v>
      </c>
      <c r="F77" s="67">
        <f>SUM(F74,F38)</f>
        <v>-1503704</v>
      </c>
      <c r="G77" s="56"/>
      <c r="H77" s="67">
        <f>SUM(H74,H38)</f>
        <v>-2520166</v>
      </c>
      <c r="I77" s="56"/>
      <c r="J77" s="67">
        <f>SUM(J74,J38)</f>
        <v>280571</v>
      </c>
      <c r="K77" s="56"/>
      <c r="L77" s="67">
        <f>SUM(L74,L38)</f>
        <v>1589762</v>
      </c>
    </row>
    <row r="78" spans="1:12" ht="16.5" customHeight="1" thickTop="1" x14ac:dyDescent="0.3">
      <c r="A78" s="12"/>
      <c r="B78" s="5"/>
      <c r="G78" s="56"/>
      <c r="I78" s="56"/>
      <c r="K78" s="56"/>
    </row>
    <row r="79" spans="1:12" ht="16.5" customHeight="1" x14ac:dyDescent="0.3">
      <c r="A79" s="5" t="s">
        <v>259</v>
      </c>
      <c r="G79" s="57"/>
      <c r="I79" s="58"/>
      <c r="K79" s="57"/>
    </row>
    <row r="80" spans="1:12" ht="16.5" customHeight="1" x14ac:dyDescent="0.3">
      <c r="A80" s="1"/>
      <c r="B80" s="14" t="s">
        <v>126</v>
      </c>
      <c r="F80" s="56">
        <v>-469118</v>
      </c>
      <c r="G80" s="68"/>
      <c r="H80" s="56">
        <v>1430440</v>
      </c>
      <c r="I80" s="68"/>
      <c r="J80" s="56">
        <v>281520</v>
      </c>
      <c r="K80" s="68"/>
      <c r="L80" s="56">
        <v>1839089</v>
      </c>
    </row>
    <row r="81" spans="1:12" ht="16.5" customHeight="1" x14ac:dyDescent="0.3">
      <c r="A81" s="1"/>
      <c r="B81" s="157" t="s">
        <v>92</v>
      </c>
      <c r="F81" s="61">
        <v>-487643</v>
      </c>
      <c r="G81" s="68"/>
      <c r="H81" s="61">
        <v>-523335</v>
      </c>
      <c r="I81" s="68"/>
      <c r="J81" s="61">
        <v>0</v>
      </c>
      <c r="K81" s="68"/>
      <c r="L81" s="61">
        <v>0</v>
      </c>
    </row>
    <row r="82" spans="1:12" ht="16.5" customHeight="1" x14ac:dyDescent="0.3">
      <c r="A82" s="158"/>
      <c r="F82" s="68"/>
      <c r="G82" s="68"/>
      <c r="H82" s="68"/>
      <c r="I82" s="68"/>
      <c r="J82" s="68"/>
      <c r="K82" s="68"/>
      <c r="L82" s="68"/>
    </row>
    <row r="83" spans="1:12" ht="16.5" customHeight="1" thickBot="1" x14ac:dyDescent="0.35">
      <c r="A83" s="158"/>
      <c r="C83" s="9"/>
      <c r="D83" s="9"/>
      <c r="E83" s="9"/>
      <c r="F83" s="69">
        <f>F38</f>
        <v>-956761</v>
      </c>
      <c r="G83" s="9"/>
      <c r="H83" s="69">
        <f>H38</f>
        <v>907105</v>
      </c>
      <c r="I83" s="9"/>
      <c r="J83" s="69">
        <f>J38</f>
        <v>281520</v>
      </c>
      <c r="K83" s="9"/>
      <c r="L83" s="69">
        <f>L38</f>
        <v>1839089</v>
      </c>
    </row>
    <row r="84" spans="1:12" ht="16.5" customHeight="1" thickTop="1" x14ac:dyDescent="0.3">
      <c r="A84" s="158"/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1:12" ht="16.5" customHeight="1" x14ac:dyDescent="0.3">
      <c r="A85" s="4" t="s">
        <v>127</v>
      </c>
      <c r="F85" s="68"/>
      <c r="G85" s="68"/>
      <c r="H85" s="68"/>
      <c r="I85" s="68"/>
      <c r="J85" s="68"/>
      <c r="K85" s="68"/>
      <c r="L85" s="68"/>
    </row>
    <row r="86" spans="1:12" ht="16.5" customHeight="1" x14ac:dyDescent="0.3">
      <c r="A86" s="4"/>
      <c r="B86" s="5" t="s">
        <v>128</v>
      </c>
      <c r="F86" s="68"/>
      <c r="G86" s="68"/>
      <c r="H86" s="68"/>
      <c r="I86" s="68"/>
      <c r="J86" s="68"/>
      <c r="K86" s="68"/>
      <c r="L86" s="68"/>
    </row>
    <row r="87" spans="1:12" ht="16.5" customHeight="1" x14ac:dyDescent="0.3">
      <c r="A87" s="1"/>
      <c r="B87" s="14" t="s">
        <v>126</v>
      </c>
      <c r="F87" s="56">
        <v>-993341</v>
      </c>
      <c r="G87" s="68"/>
      <c r="H87" s="56">
        <v>-1995810</v>
      </c>
      <c r="I87" s="68"/>
      <c r="J87" s="56">
        <v>280571</v>
      </c>
      <c r="K87" s="68"/>
      <c r="L87" s="56">
        <v>1589762</v>
      </c>
    </row>
    <row r="88" spans="1:12" ht="16.5" customHeight="1" x14ac:dyDescent="0.3">
      <c r="A88" s="1"/>
      <c r="B88" s="157" t="s">
        <v>92</v>
      </c>
      <c r="F88" s="61">
        <v>-510363</v>
      </c>
      <c r="G88" s="68"/>
      <c r="H88" s="61">
        <v>-524356</v>
      </c>
      <c r="I88" s="68"/>
      <c r="J88" s="61">
        <v>0</v>
      </c>
      <c r="K88" s="68"/>
      <c r="L88" s="61">
        <v>0</v>
      </c>
    </row>
    <row r="89" spans="1:12" ht="16.5" customHeight="1" x14ac:dyDescent="0.3">
      <c r="A89" s="158"/>
      <c r="F89" s="68"/>
      <c r="G89" s="68"/>
      <c r="H89" s="68"/>
      <c r="I89" s="68"/>
      <c r="J89" s="68"/>
      <c r="K89" s="68"/>
      <c r="L89" s="68"/>
    </row>
    <row r="90" spans="1:12" ht="16.5" customHeight="1" thickBot="1" x14ac:dyDescent="0.35">
      <c r="A90" s="158"/>
      <c r="F90" s="67">
        <f>F77</f>
        <v>-1503704</v>
      </c>
      <c r="G90" s="68"/>
      <c r="H90" s="67">
        <f>H77</f>
        <v>-2520166</v>
      </c>
      <c r="I90" s="68"/>
      <c r="J90" s="67">
        <f>J77</f>
        <v>280571</v>
      </c>
      <c r="K90" s="68"/>
      <c r="L90" s="67">
        <f>L77</f>
        <v>1589762</v>
      </c>
    </row>
    <row r="91" spans="1:12" ht="16.5" customHeight="1" thickTop="1" x14ac:dyDescent="0.3">
      <c r="A91" s="158"/>
      <c r="G91" s="68"/>
      <c r="I91" s="68"/>
      <c r="K91" s="68"/>
    </row>
    <row r="92" spans="1:12" ht="16.5" customHeight="1" x14ac:dyDescent="0.3">
      <c r="A92" s="4" t="s">
        <v>299</v>
      </c>
      <c r="B92" s="158"/>
      <c r="C92" s="158"/>
      <c r="D92" s="159"/>
      <c r="E92" s="160"/>
      <c r="F92" s="160"/>
      <c r="G92" s="160"/>
      <c r="H92" s="160"/>
      <c r="I92" s="160"/>
      <c r="J92" s="160"/>
      <c r="K92" s="160"/>
      <c r="L92" s="160"/>
    </row>
    <row r="93" spans="1:12" ht="16.5" customHeight="1" x14ac:dyDescent="0.3">
      <c r="A93" s="4"/>
      <c r="B93" s="158"/>
      <c r="C93" s="158"/>
      <c r="D93" s="159"/>
      <c r="E93" s="160"/>
      <c r="F93" s="160"/>
      <c r="G93" s="160"/>
      <c r="H93" s="160"/>
      <c r="I93" s="160"/>
      <c r="J93" s="160"/>
      <c r="K93" s="160"/>
      <c r="L93" s="160"/>
    </row>
    <row r="94" spans="1:12" ht="16.5" customHeight="1" thickBot="1" x14ac:dyDescent="0.35">
      <c r="A94" s="4"/>
      <c r="B94" s="158" t="s">
        <v>300</v>
      </c>
      <c r="C94" s="158"/>
      <c r="D94" s="159">
        <v>18</v>
      </c>
      <c r="E94" s="158"/>
      <c r="F94" s="70">
        <v>-7.0000000000000007E-2</v>
      </c>
      <c r="G94" s="161"/>
      <c r="H94" s="162">
        <v>0.31</v>
      </c>
      <c r="I94" s="161"/>
      <c r="J94" s="70">
        <v>0.04</v>
      </c>
      <c r="K94" s="161"/>
      <c r="L94" s="162">
        <v>0.39</v>
      </c>
    </row>
    <row r="95" spans="1:12" ht="16.5" customHeight="1" thickTop="1" x14ac:dyDescent="0.3">
      <c r="A95" s="4"/>
      <c r="B95" s="158"/>
      <c r="C95" s="158"/>
      <c r="D95" s="159"/>
      <c r="E95" s="158"/>
      <c r="F95" s="68"/>
      <c r="G95" s="161"/>
      <c r="H95" s="68"/>
      <c r="I95" s="161"/>
      <c r="J95" s="68"/>
      <c r="K95" s="161"/>
      <c r="L95" s="68"/>
    </row>
    <row r="96" spans="1:12" ht="16.5" customHeight="1" thickBot="1" x14ac:dyDescent="0.35">
      <c r="A96" s="4"/>
      <c r="B96" s="158" t="s">
        <v>313</v>
      </c>
      <c r="C96" s="158"/>
      <c r="D96" s="159">
        <v>18</v>
      </c>
      <c r="E96" s="158"/>
      <c r="F96" s="70">
        <v>-7.0000000000000007E-2</v>
      </c>
      <c r="G96" s="1"/>
      <c r="H96" s="70">
        <v>0.31</v>
      </c>
      <c r="I96" s="1"/>
      <c r="J96" s="70">
        <v>0.04</v>
      </c>
      <c r="K96" s="1"/>
      <c r="L96" s="70">
        <v>0.39</v>
      </c>
    </row>
    <row r="97" spans="1:12" ht="16.5" customHeight="1" thickTop="1" x14ac:dyDescent="0.3">
      <c r="A97" s="4"/>
      <c r="B97" s="158"/>
      <c r="C97" s="158"/>
      <c r="D97" s="159"/>
      <c r="E97" s="158"/>
      <c r="F97" s="161"/>
      <c r="G97" s="1"/>
      <c r="H97" s="161"/>
      <c r="I97" s="1"/>
      <c r="J97" s="161"/>
      <c r="K97" s="1"/>
      <c r="L97" s="161"/>
    </row>
    <row r="98" spans="1:12" ht="16.5" customHeight="1" x14ac:dyDescent="0.3">
      <c r="A98" s="4"/>
      <c r="B98" s="158"/>
      <c r="C98" s="158"/>
      <c r="D98" s="159"/>
      <c r="E98" s="158"/>
      <c r="F98" s="161"/>
      <c r="G98" s="1"/>
      <c r="H98" s="161"/>
      <c r="I98" s="1"/>
      <c r="J98" s="161"/>
      <c r="K98" s="1"/>
      <c r="L98" s="161"/>
    </row>
    <row r="99" spans="1:12" ht="16.5" customHeight="1" x14ac:dyDescent="0.3">
      <c r="A99" s="4"/>
      <c r="B99" s="158"/>
      <c r="C99" s="158" t="s">
        <v>324</v>
      </c>
      <c r="D99" s="159"/>
      <c r="E99" s="158"/>
      <c r="F99" s="161"/>
      <c r="G99" s="1"/>
      <c r="H99" s="161"/>
      <c r="I99" s="1"/>
      <c r="J99" s="161"/>
      <c r="K99" s="1"/>
      <c r="L99" s="161"/>
    </row>
    <row r="100" spans="1:12" ht="16.5" customHeight="1" x14ac:dyDescent="0.3">
      <c r="A100" s="4"/>
      <c r="B100" s="158"/>
      <c r="C100" s="158"/>
      <c r="D100" s="159"/>
      <c r="E100" s="158"/>
      <c r="F100" s="161"/>
      <c r="G100" s="1"/>
      <c r="H100" s="161"/>
      <c r="I100" s="1"/>
      <c r="J100" s="161"/>
      <c r="K100" s="1"/>
      <c r="L100" s="161"/>
    </row>
    <row r="101" spans="1:12" ht="16.5" customHeight="1" x14ac:dyDescent="0.3">
      <c r="A101" s="4"/>
      <c r="B101" s="158"/>
      <c r="C101" s="158"/>
      <c r="D101" s="159"/>
      <c r="E101" s="158"/>
      <c r="F101" s="161"/>
      <c r="G101" s="1"/>
      <c r="H101" s="161"/>
      <c r="I101" s="1"/>
      <c r="J101" s="161"/>
      <c r="K101" s="1"/>
      <c r="L101" s="161"/>
    </row>
    <row r="102" spans="1:12" ht="16.5" customHeight="1" x14ac:dyDescent="0.3">
      <c r="A102" s="4"/>
      <c r="B102" s="158"/>
      <c r="C102" s="158"/>
      <c r="D102" s="159"/>
      <c r="E102" s="158"/>
      <c r="F102" s="161"/>
      <c r="G102" s="1"/>
      <c r="H102" s="161"/>
      <c r="I102" s="1"/>
      <c r="J102" s="161"/>
      <c r="K102" s="1"/>
      <c r="L102" s="161"/>
    </row>
    <row r="103" spans="1:12" ht="16.5" customHeight="1" x14ac:dyDescent="0.3">
      <c r="A103" s="4"/>
      <c r="B103" s="158"/>
      <c r="C103" s="158"/>
      <c r="D103" s="159"/>
      <c r="E103" s="158"/>
      <c r="F103" s="161"/>
      <c r="G103" s="1"/>
      <c r="H103" s="161"/>
      <c r="I103" s="1"/>
      <c r="J103" s="161"/>
      <c r="K103" s="1"/>
      <c r="L103" s="161"/>
    </row>
    <row r="104" spans="1:12" ht="16.5" customHeight="1" x14ac:dyDescent="0.3">
      <c r="A104" s="4"/>
      <c r="B104" s="158"/>
      <c r="C104" s="158"/>
      <c r="D104" s="159"/>
      <c r="E104" s="158"/>
      <c r="F104" s="161"/>
      <c r="G104" s="1"/>
      <c r="H104" s="161"/>
      <c r="I104" s="1"/>
      <c r="J104" s="161"/>
      <c r="K104" s="1"/>
      <c r="L104" s="161"/>
    </row>
    <row r="105" spans="1:12" ht="16.5" customHeight="1" x14ac:dyDescent="0.3">
      <c r="A105" s="4"/>
      <c r="B105" s="158"/>
      <c r="C105" s="158"/>
      <c r="D105" s="159"/>
      <c r="E105" s="158"/>
      <c r="F105" s="161"/>
      <c r="G105" s="1"/>
      <c r="H105" s="161"/>
      <c r="I105" s="1"/>
      <c r="J105" s="161"/>
      <c r="K105" s="1"/>
      <c r="L105" s="161"/>
    </row>
    <row r="106" spans="1:12" s="3" customFormat="1" ht="22.35" customHeight="1" x14ac:dyDescent="0.3">
      <c r="A106" s="189" t="str">
        <f>A53</f>
        <v>The accompanying condensed notes to the interim financial information are an integral part of this interim financial information.</v>
      </c>
      <c r="B106" s="189"/>
      <c r="C106" s="189"/>
      <c r="D106" s="189"/>
      <c r="E106" s="189"/>
      <c r="F106" s="189"/>
      <c r="G106" s="189"/>
      <c r="H106" s="189"/>
      <c r="I106" s="189"/>
      <c r="J106" s="189"/>
      <c r="K106" s="189"/>
      <c r="L106" s="189"/>
    </row>
  </sheetData>
  <mergeCells count="10">
    <mergeCell ref="F60:H60"/>
    <mergeCell ref="J60:L60"/>
    <mergeCell ref="A106:L106"/>
    <mergeCell ref="F6:H6"/>
    <mergeCell ref="J6:L6"/>
    <mergeCell ref="F7:H7"/>
    <mergeCell ref="J7:L7"/>
    <mergeCell ref="A53:L53"/>
    <mergeCell ref="F59:H59"/>
    <mergeCell ref="J59:L59"/>
  </mergeCells>
  <pageMargins left="0.8" right="0.5" top="0.5" bottom="0.6" header="0.49" footer="0.4"/>
  <pageSetup paperSize="9" scale="90" firstPageNumber="7" fitToWidth="0" fitToHeight="0" orientation="portrait" useFirstPageNumber="1" horizontalDpi="1200" verticalDpi="1200" r:id="rId1"/>
  <headerFooter>
    <oddFooter>&amp;R&amp;"Arial,Regular"&amp;10&amp;P</oddFooter>
  </headerFooter>
  <rowBreaks count="1" manualBreakCount="1">
    <brk id="5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A740-6D23-46D6-A8C3-B80E2E061D45}">
  <sheetPr>
    <tabColor rgb="FFCCFFCC"/>
  </sheetPr>
  <dimension ref="A1:AH53"/>
  <sheetViews>
    <sheetView topLeftCell="A32" zoomScale="85" zoomScaleNormal="85" zoomScaleSheetLayoutView="115" zoomScalePageLayoutView="85" workbookViewId="0">
      <selection activeCell="C44" sqref="C44"/>
    </sheetView>
  </sheetViews>
  <sheetFormatPr defaultColWidth="9.33203125" defaultRowHeight="16.5" customHeight="1" x14ac:dyDescent="0.3"/>
  <cols>
    <col min="1" max="1" width="1.33203125" style="9" customWidth="1"/>
    <col min="2" max="2" width="1.44140625" style="9" customWidth="1"/>
    <col min="3" max="3" width="32.5546875" style="9" customWidth="1"/>
    <col min="4" max="4" width="5.5546875" style="75" customWidth="1"/>
    <col min="5" max="5" width="0.5546875" style="76" customWidth="1"/>
    <col min="6" max="6" width="11" style="77" customWidth="1"/>
    <col min="7" max="7" width="0.5546875" style="76" customWidth="1"/>
    <col min="8" max="8" width="11.5546875" style="77" bestFit="1" customWidth="1"/>
    <col min="9" max="9" width="0.5546875" style="76" customWidth="1"/>
    <col min="10" max="10" width="8.44140625" style="76" bestFit="1" customWidth="1"/>
    <col min="11" max="11" width="0.5546875" style="76" customWidth="1"/>
    <col min="12" max="12" width="9" style="76" bestFit="1" customWidth="1"/>
    <col min="13" max="13" width="0.5546875" style="76" customWidth="1"/>
    <col min="14" max="14" width="12.109375" style="77" bestFit="1" customWidth="1"/>
    <col min="15" max="15" width="0.5546875" style="76" customWidth="1"/>
    <col min="16" max="16" width="13.44140625" style="77" bestFit="1" customWidth="1"/>
    <col min="17" max="17" width="0.5546875" style="76" customWidth="1"/>
    <col min="18" max="18" width="13.5546875" style="76" bestFit="1" customWidth="1"/>
    <col min="19" max="19" width="0.5546875" style="76" customWidth="1"/>
    <col min="20" max="20" width="15.6640625" style="76" customWidth="1"/>
    <col min="21" max="21" width="0.5546875" style="76" customWidth="1"/>
    <col min="22" max="22" width="11.6640625" style="76" customWidth="1"/>
    <col min="23" max="23" width="0.5546875" style="76" customWidth="1"/>
    <col min="24" max="24" width="10.44140625" style="76" bestFit="1" customWidth="1"/>
    <col min="25" max="25" width="0.5546875" style="76" customWidth="1"/>
    <col min="26" max="26" width="13.44140625" style="76" customWidth="1"/>
    <col min="27" max="27" width="0.5546875" style="76" customWidth="1"/>
    <col min="28" max="28" width="10.5546875" style="76" customWidth="1"/>
    <col min="29" max="29" width="0.5546875" style="76" customWidth="1"/>
    <col min="30" max="30" width="11.44140625" style="76" bestFit="1" customWidth="1"/>
    <col min="31" max="31" width="0.5546875" style="76" customWidth="1"/>
    <col min="32" max="32" width="13.44140625" style="76" bestFit="1" customWidth="1"/>
    <col min="33" max="33" width="0.5546875" style="76" customWidth="1"/>
    <col min="34" max="34" width="11.6640625" style="77" customWidth="1"/>
    <col min="35" max="16384" width="9.33203125" style="9"/>
  </cols>
  <sheetData>
    <row r="1" spans="1:34" ht="16.5" customHeight="1" x14ac:dyDescent="0.3">
      <c r="A1" s="73" t="str">
        <f>'5-6 (3m)'!A1</f>
        <v>Energy Absolute Public Company Limited</v>
      </c>
      <c r="B1" s="74"/>
      <c r="C1" s="74"/>
      <c r="AH1" s="78" t="s">
        <v>5</v>
      </c>
    </row>
    <row r="2" spans="1:34" ht="16.5" customHeight="1" x14ac:dyDescent="0.3">
      <c r="A2" s="73" t="s">
        <v>129</v>
      </c>
      <c r="B2" s="74"/>
      <c r="C2" s="74"/>
    </row>
    <row r="3" spans="1:34" ht="16.5" customHeight="1" x14ac:dyDescent="0.3">
      <c r="A3" s="7" t="s">
        <v>280</v>
      </c>
      <c r="B3" s="79"/>
      <c r="C3" s="79"/>
      <c r="D3" s="80"/>
      <c r="E3" s="81"/>
      <c r="F3" s="82"/>
      <c r="G3" s="81"/>
      <c r="H3" s="82"/>
      <c r="I3" s="81"/>
      <c r="J3" s="81"/>
      <c r="K3" s="81"/>
      <c r="L3" s="81"/>
      <c r="M3" s="81"/>
      <c r="N3" s="82"/>
      <c r="O3" s="81"/>
      <c r="P3" s="82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2"/>
    </row>
    <row r="6" spans="1:34" s="163" customFormat="1" ht="16.5" customHeight="1" x14ac:dyDescent="0.3">
      <c r="B6" s="164"/>
      <c r="C6" s="164"/>
      <c r="D6" s="93"/>
      <c r="E6" s="93"/>
      <c r="F6" s="165"/>
      <c r="G6" s="166"/>
      <c r="H6" s="165"/>
      <c r="I6" s="166"/>
      <c r="J6" s="166"/>
      <c r="K6" s="166"/>
      <c r="L6" s="166"/>
      <c r="M6" s="166"/>
      <c r="N6" s="165"/>
      <c r="O6" s="166"/>
      <c r="P6" s="165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5"/>
      <c r="AG6" s="166"/>
      <c r="AH6" s="165" t="s">
        <v>130</v>
      </c>
    </row>
    <row r="7" spans="1:34" s="163" customFormat="1" ht="16.5" customHeight="1" x14ac:dyDescent="0.3">
      <c r="B7" s="164"/>
      <c r="C7" s="164"/>
      <c r="D7" s="93"/>
      <c r="E7" s="93"/>
      <c r="F7" s="191" t="s">
        <v>131</v>
      </c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67"/>
      <c r="AF7" s="167"/>
      <c r="AG7" s="164"/>
      <c r="AH7" s="91"/>
    </row>
    <row r="8" spans="1:34" s="163" customFormat="1" ht="16.5" customHeight="1" x14ac:dyDescent="0.3">
      <c r="B8" s="164"/>
      <c r="C8" s="164"/>
      <c r="D8" s="93"/>
      <c r="E8" s="93"/>
      <c r="F8" s="168"/>
      <c r="G8" s="168"/>
      <c r="H8" s="168"/>
      <c r="I8" s="168"/>
      <c r="J8" s="168"/>
      <c r="K8" s="168"/>
      <c r="L8" s="168"/>
      <c r="M8" s="168"/>
      <c r="N8" s="169"/>
      <c r="O8" s="170"/>
      <c r="P8" s="169"/>
      <c r="Q8" s="168"/>
      <c r="R8" s="192" t="s">
        <v>90</v>
      </c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71"/>
      <c r="AD8" s="171"/>
      <c r="AE8" s="164"/>
      <c r="AF8" s="91"/>
      <c r="AG8" s="164"/>
      <c r="AH8" s="91"/>
    </row>
    <row r="9" spans="1:34" s="172" customFormat="1" ht="16.5" customHeight="1" x14ac:dyDescent="0.25">
      <c r="D9" s="173"/>
      <c r="E9" s="173"/>
      <c r="F9" s="174"/>
      <c r="G9" s="174"/>
      <c r="H9" s="175"/>
      <c r="I9" s="174"/>
      <c r="J9" s="174"/>
      <c r="K9" s="174"/>
      <c r="L9" s="174"/>
      <c r="M9" s="174"/>
      <c r="Q9" s="174"/>
      <c r="R9" s="174"/>
      <c r="S9" s="174"/>
      <c r="T9" s="192" t="s">
        <v>111</v>
      </c>
      <c r="U9" s="192"/>
      <c r="V9" s="192"/>
      <c r="W9" s="192"/>
      <c r="X9" s="192"/>
      <c r="Y9" s="192"/>
      <c r="Z9" s="192"/>
      <c r="AA9" s="174"/>
      <c r="AB9" s="174"/>
      <c r="AC9" s="174"/>
      <c r="AE9" s="174"/>
      <c r="AF9" s="174"/>
      <c r="AG9" s="174"/>
      <c r="AH9" s="174"/>
    </row>
    <row r="10" spans="1:34" s="163" customFormat="1" ht="16.5" customHeight="1" x14ac:dyDescent="0.3">
      <c r="D10" s="93"/>
      <c r="E10" s="93"/>
      <c r="O10" s="176"/>
      <c r="P10" s="176"/>
      <c r="Q10" s="176"/>
      <c r="R10" s="164"/>
      <c r="S10" s="176"/>
      <c r="T10" s="176"/>
      <c r="U10" s="176"/>
      <c r="V10" s="176"/>
      <c r="W10" s="176"/>
      <c r="X10" s="176"/>
      <c r="Y10" s="176"/>
      <c r="Z10" s="176" t="s">
        <v>132</v>
      </c>
      <c r="AA10" s="176"/>
      <c r="AB10" s="176"/>
      <c r="AC10" s="176"/>
    </row>
    <row r="11" spans="1:34" s="163" customFormat="1" ht="16.5" customHeight="1" x14ac:dyDescent="0.3">
      <c r="D11" s="93"/>
      <c r="E11" s="93"/>
      <c r="O11" s="176"/>
      <c r="P11" s="176"/>
      <c r="Q11" s="176"/>
      <c r="R11" s="176" t="s">
        <v>133</v>
      </c>
      <c r="S11" s="176"/>
      <c r="U11" s="176"/>
      <c r="V11" s="164" t="s">
        <v>134</v>
      </c>
      <c r="W11" s="176"/>
      <c r="Y11" s="176"/>
      <c r="Z11" s="164" t="s">
        <v>135</v>
      </c>
      <c r="AA11" s="176"/>
      <c r="AB11" s="176"/>
      <c r="AC11" s="176"/>
    </row>
    <row r="12" spans="1:34" s="163" customFormat="1" ht="16.5" customHeight="1" x14ac:dyDescent="0.3">
      <c r="D12" s="93"/>
      <c r="E12" s="93"/>
      <c r="G12" s="176"/>
      <c r="H12" s="177"/>
      <c r="I12" s="176"/>
      <c r="J12" s="176"/>
      <c r="K12" s="176"/>
      <c r="L12" s="176"/>
      <c r="M12" s="176"/>
      <c r="N12" s="177"/>
      <c r="O12" s="176"/>
      <c r="P12" s="176"/>
      <c r="Q12" s="176"/>
      <c r="R12" s="176" t="s">
        <v>136</v>
      </c>
      <c r="S12" s="176"/>
      <c r="U12" s="176"/>
      <c r="V12" s="176" t="s">
        <v>137</v>
      </c>
      <c r="W12" s="176"/>
      <c r="Y12" s="176"/>
      <c r="Z12" s="164" t="s">
        <v>138</v>
      </c>
      <c r="AA12" s="176"/>
      <c r="AB12" s="176"/>
      <c r="AC12" s="176"/>
      <c r="AD12" s="176"/>
      <c r="AE12" s="176"/>
      <c r="AF12" s="176"/>
      <c r="AG12" s="176"/>
      <c r="AH12" s="176"/>
    </row>
    <row r="13" spans="1:34" s="163" customFormat="1" ht="16.5" customHeight="1" x14ac:dyDescent="0.3">
      <c r="D13" s="93"/>
      <c r="E13" s="93"/>
      <c r="F13" s="176" t="s">
        <v>139</v>
      </c>
      <c r="G13" s="176"/>
      <c r="H13" s="177"/>
      <c r="I13" s="176"/>
      <c r="J13" s="176"/>
      <c r="K13" s="176"/>
      <c r="L13" s="176"/>
      <c r="M13" s="176"/>
      <c r="N13" s="170"/>
      <c r="O13" s="170"/>
      <c r="P13" s="170"/>
      <c r="Q13" s="176"/>
      <c r="R13" s="176" t="s">
        <v>140</v>
      </c>
      <c r="S13" s="176"/>
      <c r="T13" s="176" t="s">
        <v>141</v>
      </c>
      <c r="U13" s="176"/>
      <c r="V13" s="164" t="s">
        <v>142</v>
      </c>
      <c r="W13" s="176"/>
      <c r="X13" s="176" t="s">
        <v>143</v>
      </c>
      <c r="Y13" s="176"/>
      <c r="Z13" s="176" t="s">
        <v>144</v>
      </c>
      <c r="AA13" s="176"/>
      <c r="AB13" s="176" t="s">
        <v>145</v>
      </c>
      <c r="AC13" s="176"/>
      <c r="AG13" s="176"/>
      <c r="AH13" s="170"/>
    </row>
    <row r="14" spans="1:34" s="163" customFormat="1" ht="16.5" customHeight="1" x14ac:dyDescent="0.25">
      <c r="D14" s="93"/>
      <c r="E14" s="93"/>
      <c r="F14" s="177" t="s">
        <v>146</v>
      </c>
      <c r="G14" s="176"/>
      <c r="H14" s="177" t="s">
        <v>147</v>
      </c>
      <c r="I14" s="176"/>
      <c r="J14" s="176"/>
      <c r="K14" s="176"/>
      <c r="L14" s="176" t="s">
        <v>148</v>
      </c>
      <c r="M14" s="176"/>
      <c r="N14" s="193" t="s">
        <v>149</v>
      </c>
      <c r="O14" s="193"/>
      <c r="P14" s="193"/>
      <c r="Q14" s="176"/>
      <c r="R14" s="176" t="s">
        <v>150</v>
      </c>
      <c r="S14" s="176"/>
      <c r="T14" s="164" t="s">
        <v>268</v>
      </c>
      <c r="U14" s="176"/>
      <c r="V14" s="164" t="s">
        <v>151</v>
      </c>
      <c r="W14" s="176"/>
      <c r="X14" s="164" t="s">
        <v>152</v>
      </c>
      <c r="Y14" s="176"/>
      <c r="Z14" s="176" t="s">
        <v>153</v>
      </c>
      <c r="AA14" s="176"/>
      <c r="AB14" s="176" t="s">
        <v>154</v>
      </c>
      <c r="AC14" s="176"/>
      <c r="AD14" s="176" t="s">
        <v>155</v>
      </c>
      <c r="AE14" s="176"/>
      <c r="AF14" s="176" t="s">
        <v>156</v>
      </c>
      <c r="AG14" s="176"/>
      <c r="AH14" s="176" t="s">
        <v>157</v>
      </c>
    </row>
    <row r="15" spans="1:34" s="163" customFormat="1" ht="16.5" customHeight="1" x14ac:dyDescent="0.3">
      <c r="D15" s="93"/>
      <c r="E15" s="93"/>
      <c r="F15" s="164" t="s">
        <v>158</v>
      </c>
      <c r="G15" s="176"/>
      <c r="H15" s="177" t="s">
        <v>159</v>
      </c>
      <c r="I15" s="176"/>
      <c r="J15" s="176" t="s">
        <v>83</v>
      </c>
      <c r="K15" s="176"/>
      <c r="L15" s="176" t="s">
        <v>267</v>
      </c>
      <c r="M15" s="176"/>
      <c r="N15" s="177" t="s">
        <v>160</v>
      </c>
      <c r="O15" s="176"/>
      <c r="P15" s="176" t="s">
        <v>87</v>
      </c>
      <c r="Q15" s="176"/>
      <c r="R15" s="176" t="s">
        <v>161</v>
      </c>
      <c r="S15" s="176"/>
      <c r="T15" s="176" t="s">
        <v>162</v>
      </c>
      <c r="U15" s="176"/>
      <c r="V15" s="176" t="s">
        <v>163</v>
      </c>
      <c r="W15" s="176"/>
      <c r="X15" s="176" t="s">
        <v>164</v>
      </c>
      <c r="Y15" s="176"/>
      <c r="Z15" s="176" t="s">
        <v>165</v>
      </c>
      <c r="AA15" s="176"/>
      <c r="AB15" s="176" t="s">
        <v>166</v>
      </c>
      <c r="AC15" s="176"/>
      <c r="AD15" s="176" t="s">
        <v>167</v>
      </c>
      <c r="AE15" s="176"/>
      <c r="AF15" s="176" t="s">
        <v>168</v>
      </c>
      <c r="AG15" s="176"/>
      <c r="AH15" s="176" t="s">
        <v>169</v>
      </c>
    </row>
    <row r="16" spans="1:34" s="163" customFormat="1" ht="16.5" customHeight="1" x14ac:dyDescent="0.3">
      <c r="D16" s="92" t="s">
        <v>9</v>
      </c>
      <c r="E16" s="90"/>
      <c r="F16" s="178" t="s">
        <v>10</v>
      </c>
      <c r="G16" s="179"/>
      <c r="H16" s="178" t="s">
        <v>10</v>
      </c>
      <c r="I16" s="176"/>
      <c r="J16" s="178" t="s">
        <v>170</v>
      </c>
      <c r="K16" s="176"/>
      <c r="L16" s="178" t="s">
        <v>170</v>
      </c>
      <c r="M16" s="176"/>
      <c r="N16" s="178" t="s">
        <v>10</v>
      </c>
      <c r="O16" s="179"/>
      <c r="P16" s="178" t="s">
        <v>10</v>
      </c>
      <c r="Q16" s="176"/>
      <c r="R16" s="178" t="s">
        <v>10</v>
      </c>
      <c r="S16" s="176"/>
      <c r="T16" s="178" t="s">
        <v>10</v>
      </c>
      <c r="U16" s="176"/>
      <c r="V16" s="178" t="s">
        <v>10</v>
      </c>
      <c r="W16" s="176"/>
      <c r="X16" s="178" t="s">
        <v>10</v>
      </c>
      <c r="Y16" s="176"/>
      <c r="Z16" s="178" t="s">
        <v>10</v>
      </c>
      <c r="AA16" s="176"/>
      <c r="AB16" s="178" t="s">
        <v>10</v>
      </c>
      <c r="AC16" s="176"/>
      <c r="AD16" s="178" t="s">
        <v>10</v>
      </c>
      <c r="AE16" s="176"/>
      <c r="AF16" s="178" t="s">
        <v>10</v>
      </c>
      <c r="AG16" s="176"/>
      <c r="AH16" s="178" t="s">
        <v>10</v>
      </c>
    </row>
    <row r="17" spans="1:34" s="163" customFormat="1" ht="16.5" customHeight="1" x14ac:dyDescent="0.3">
      <c r="A17" s="87"/>
      <c r="D17" s="93"/>
      <c r="E17" s="180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81"/>
      <c r="AH17" s="169"/>
    </row>
    <row r="18" spans="1:34" s="163" customFormat="1" ht="16.5" customHeight="1" x14ac:dyDescent="0.3">
      <c r="A18" s="87" t="s">
        <v>171</v>
      </c>
      <c r="B18" s="87"/>
      <c r="D18" s="180"/>
      <c r="E18" s="180"/>
      <c r="F18" s="71">
        <v>373000</v>
      </c>
      <c r="G18" s="71"/>
      <c r="H18" s="71">
        <v>3680616</v>
      </c>
      <c r="I18" s="71"/>
      <c r="J18" s="181" t="s">
        <v>279</v>
      </c>
      <c r="K18" s="71"/>
      <c r="L18" s="71">
        <v>-655001</v>
      </c>
      <c r="M18" s="71"/>
      <c r="N18" s="71">
        <v>40200</v>
      </c>
      <c r="O18" s="71"/>
      <c r="P18" s="71">
        <v>42099717</v>
      </c>
      <c r="Q18" s="94"/>
      <c r="R18" s="71">
        <v>-765013</v>
      </c>
      <c r="S18" s="94"/>
      <c r="T18" s="71">
        <v>-12757</v>
      </c>
      <c r="U18" s="94"/>
      <c r="V18" s="71">
        <v>-3018658</v>
      </c>
      <c r="W18" s="94"/>
      <c r="X18" s="71">
        <v>-8604</v>
      </c>
      <c r="Y18" s="94"/>
      <c r="Z18" s="71">
        <v>-34130</v>
      </c>
      <c r="AA18" s="94"/>
      <c r="AB18" s="94">
        <f>SUM(R18:Z18)</f>
        <v>-3839162</v>
      </c>
      <c r="AC18" s="94"/>
      <c r="AD18" s="94">
        <f>SUM(F18:P18,AB18)</f>
        <v>41699370</v>
      </c>
      <c r="AE18" s="94"/>
      <c r="AF18" s="71">
        <v>2310247</v>
      </c>
      <c r="AG18" s="71"/>
      <c r="AH18" s="71">
        <f>SUM(AD18:AF18)</f>
        <v>44009617</v>
      </c>
    </row>
    <row r="19" spans="1:34" s="163" customFormat="1" ht="6" customHeight="1" x14ac:dyDescent="0.3">
      <c r="A19" s="87"/>
      <c r="B19" s="87"/>
      <c r="D19" s="180"/>
      <c r="E19" s="18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94"/>
      <c r="R19" s="71"/>
      <c r="S19" s="94"/>
      <c r="T19" s="71"/>
      <c r="U19" s="94"/>
      <c r="V19" s="71"/>
      <c r="W19" s="94"/>
      <c r="X19" s="71"/>
      <c r="Y19" s="94"/>
      <c r="Z19" s="71"/>
      <c r="AA19" s="94"/>
      <c r="AB19" s="94"/>
      <c r="AC19" s="94"/>
      <c r="AD19" s="94"/>
      <c r="AE19" s="94"/>
      <c r="AF19" s="71"/>
      <c r="AG19" s="71"/>
      <c r="AH19" s="71"/>
    </row>
    <row r="20" spans="1:34" s="163" customFormat="1" ht="16.5" customHeight="1" x14ac:dyDescent="0.3">
      <c r="A20" s="87" t="s">
        <v>172</v>
      </c>
      <c r="B20" s="87"/>
      <c r="D20" s="180"/>
      <c r="E20" s="180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94"/>
      <c r="U20" s="71"/>
      <c r="V20" s="94"/>
      <c r="W20" s="71"/>
      <c r="X20" s="94"/>
      <c r="Y20" s="71"/>
      <c r="Z20" s="71"/>
      <c r="AA20" s="71"/>
      <c r="AB20" s="94"/>
      <c r="AC20" s="71"/>
      <c r="AD20" s="94"/>
      <c r="AE20" s="71"/>
      <c r="AF20" s="71"/>
      <c r="AG20" s="71"/>
      <c r="AH20" s="71"/>
    </row>
    <row r="21" spans="1:34" s="163" customFormat="1" ht="16.5" customHeight="1" x14ac:dyDescent="0.3">
      <c r="A21" s="88" t="s">
        <v>173</v>
      </c>
      <c r="B21" s="87"/>
      <c r="D21" s="180"/>
      <c r="E21" s="180"/>
      <c r="F21" s="71">
        <v>0</v>
      </c>
      <c r="G21" s="71"/>
      <c r="H21" s="71">
        <v>0</v>
      </c>
      <c r="I21" s="71"/>
      <c r="J21" s="71">
        <v>0</v>
      </c>
      <c r="K21" s="71"/>
      <c r="L21" s="71">
        <v>-78975</v>
      </c>
      <c r="M21" s="71"/>
      <c r="N21" s="71">
        <v>0</v>
      </c>
      <c r="O21" s="71"/>
      <c r="P21" s="71">
        <v>0</v>
      </c>
      <c r="Q21" s="71"/>
      <c r="R21" s="71">
        <v>0</v>
      </c>
      <c r="S21" s="71"/>
      <c r="T21" s="71">
        <v>0</v>
      </c>
      <c r="U21" s="71"/>
      <c r="V21" s="71">
        <v>0</v>
      </c>
      <c r="W21" s="71"/>
      <c r="X21" s="71">
        <v>0</v>
      </c>
      <c r="Y21" s="71"/>
      <c r="Z21" s="71">
        <v>0</v>
      </c>
      <c r="AA21" s="71"/>
      <c r="AB21" s="169">
        <f t="shared" ref="AB21" si="0">SUM(R21:Z21)</f>
        <v>0</v>
      </c>
      <c r="AC21" s="71"/>
      <c r="AD21" s="94">
        <f>SUM(F21:P21,AB21)</f>
        <v>-78975</v>
      </c>
      <c r="AE21" s="71"/>
      <c r="AF21" s="71">
        <v>0</v>
      </c>
      <c r="AG21" s="71"/>
      <c r="AH21" s="71">
        <f t="shared" ref="AH21:AH22" si="1">SUM(AD21:AF21)</f>
        <v>-78975</v>
      </c>
    </row>
    <row r="22" spans="1:34" s="163" customFormat="1" ht="16.5" customHeight="1" x14ac:dyDescent="0.3">
      <c r="A22" s="88" t="s">
        <v>281</v>
      </c>
      <c r="B22" s="87"/>
      <c r="D22" s="180"/>
      <c r="E22" s="180"/>
      <c r="F22" s="71">
        <v>0</v>
      </c>
      <c r="G22" s="71"/>
      <c r="H22" s="71">
        <v>0</v>
      </c>
      <c r="I22" s="71"/>
      <c r="J22" s="71">
        <v>0</v>
      </c>
      <c r="K22" s="71"/>
      <c r="L22" s="71">
        <v>0</v>
      </c>
      <c r="M22" s="71"/>
      <c r="N22" s="71">
        <v>0</v>
      </c>
      <c r="O22" s="71"/>
      <c r="P22" s="71">
        <v>-1114000</v>
      </c>
      <c r="Q22" s="71"/>
      <c r="R22" s="71">
        <v>0</v>
      </c>
      <c r="S22" s="71"/>
      <c r="T22" s="71">
        <v>0</v>
      </c>
      <c r="U22" s="71"/>
      <c r="V22" s="71">
        <v>0</v>
      </c>
      <c r="W22" s="71"/>
      <c r="X22" s="71">
        <v>0</v>
      </c>
      <c r="Y22" s="71"/>
      <c r="Z22" s="71">
        <v>0</v>
      </c>
      <c r="AA22" s="71"/>
      <c r="AB22" s="169" t="s">
        <v>279</v>
      </c>
      <c r="AC22" s="71"/>
      <c r="AD22" s="94">
        <f>SUM(F22:P22,AB22)</f>
        <v>-1114000</v>
      </c>
      <c r="AE22" s="71"/>
      <c r="AF22" s="71">
        <v>0</v>
      </c>
      <c r="AG22" s="71"/>
      <c r="AH22" s="71">
        <f t="shared" si="1"/>
        <v>-1114000</v>
      </c>
    </row>
    <row r="23" spans="1:34" s="163" customFormat="1" ht="16.5" customHeight="1" x14ac:dyDescent="0.3">
      <c r="A23" s="163" t="s">
        <v>124</v>
      </c>
      <c r="D23" s="180"/>
      <c r="E23" s="180"/>
    </row>
    <row r="24" spans="1:34" s="163" customFormat="1" ht="16.5" customHeight="1" x14ac:dyDescent="0.3">
      <c r="B24" s="163" t="s">
        <v>325</v>
      </c>
      <c r="D24" s="180"/>
      <c r="E24" s="180"/>
      <c r="F24" s="71">
        <v>0</v>
      </c>
      <c r="G24" s="71"/>
      <c r="H24" s="71">
        <v>0</v>
      </c>
      <c r="I24" s="71"/>
      <c r="J24" s="182">
        <v>0</v>
      </c>
      <c r="K24" s="71"/>
      <c r="L24" s="182">
        <v>0</v>
      </c>
      <c r="M24" s="71"/>
      <c r="N24" s="71">
        <v>0</v>
      </c>
      <c r="O24" s="71"/>
      <c r="P24" s="71">
        <v>1430440</v>
      </c>
      <c r="Q24" s="71"/>
      <c r="R24" s="71">
        <v>0</v>
      </c>
      <c r="S24" s="71"/>
      <c r="T24" s="71">
        <v>0</v>
      </c>
      <c r="U24" s="71"/>
      <c r="V24" s="71">
        <v>-3421456</v>
      </c>
      <c r="W24" s="71"/>
      <c r="X24" s="71">
        <v>-35512</v>
      </c>
      <c r="Y24" s="71"/>
      <c r="Z24" s="71">
        <v>30718</v>
      </c>
      <c r="AA24" s="71"/>
      <c r="AB24" s="94">
        <f>SUM(R24:Z24)</f>
        <v>-3426250</v>
      </c>
      <c r="AC24" s="71"/>
      <c r="AD24" s="183">
        <f>SUM(F24:P24,AB24)</f>
        <v>-1995810</v>
      </c>
      <c r="AE24" s="71"/>
      <c r="AF24" s="71">
        <v>-524356</v>
      </c>
      <c r="AG24" s="71"/>
      <c r="AH24" s="182">
        <f>SUM(AD24:AF24)</f>
        <v>-2520166</v>
      </c>
    </row>
    <row r="25" spans="1:34" s="163" customFormat="1" ht="16.5" customHeight="1" x14ac:dyDescent="0.3">
      <c r="A25" s="89"/>
      <c r="D25" s="180"/>
      <c r="E25" s="180"/>
      <c r="F25" s="184"/>
      <c r="G25" s="169"/>
      <c r="H25" s="184"/>
      <c r="I25" s="169"/>
      <c r="J25" s="169"/>
      <c r="K25" s="169"/>
      <c r="L25" s="169"/>
      <c r="M25" s="169"/>
      <c r="N25" s="184"/>
      <c r="O25" s="169"/>
      <c r="P25" s="184"/>
      <c r="Q25" s="169"/>
      <c r="R25" s="184"/>
      <c r="S25" s="169"/>
      <c r="T25" s="184"/>
      <c r="U25" s="169"/>
      <c r="V25" s="184"/>
      <c r="W25" s="169"/>
      <c r="X25" s="184"/>
      <c r="Y25" s="169"/>
      <c r="Z25" s="184"/>
      <c r="AA25" s="169"/>
      <c r="AB25" s="184"/>
      <c r="AC25" s="169"/>
      <c r="AD25" s="184"/>
      <c r="AE25" s="169"/>
      <c r="AF25" s="184"/>
      <c r="AG25" s="169"/>
      <c r="AH25" s="184"/>
    </row>
    <row r="26" spans="1:34" s="163" customFormat="1" ht="16.5" customHeight="1" thickBot="1" x14ac:dyDescent="0.35">
      <c r="A26" s="87" t="s">
        <v>282</v>
      </c>
      <c r="D26" s="180"/>
      <c r="E26" s="180"/>
      <c r="F26" s="185">
        <f>SUM(F18:F24)</f>
        <v>373000</v>
      </c>
      <c r="G26" s="169"/>
      <c r="H26" s="185">
        <f>SUM(H18:H24)</f>
        <v>3680616</v>
      </c>
      <c r="I26" s="169"/>
      <c r="J26" s="185">
        <f>SUM(J18:J24)</f>
        <v>0</v>
      </c>
      <c r="K26" s="169"/>
      <c r="L26" s="185">
        <f>SUM(L18:L24)</f>
        <v>-733976</v>
      </c>
      <c r="M26" s="169"/>
      <c r="N26" s="185">
        <f>SUM(N18:N24)</f>
        <v>40200</v>
      </c>
      <c r="O26" s="169"/>
      <c r="P26" s="185">
        <f>SUM(P18:P24)</f>
        <v>42416157</v>
      </c>
      <c r="Q26" s="169"/>
      <c r="R26" s="185">
        <f>SUM(R18:R24)</f>
        <v>-765013</v>
      </c>
      <c r="S26" s="169"/>
      <c r="T26" s="185">
        <f>SUM(T18:T24)</f>
        <v>-12757</v>
      </c>
      <c r="U26" s="169"/>
      <c r="V26" s="185">
        <f>SUM(V18:V24)</f>
        <v>-6440114</v>
      </c>
      <c r="W26" s="169"/>
      <c r="X26" s="185">
        <f>SUM(X18:X24)</f>
        <v>-44116</v>
      </c>
      <c r="Y26" s="169"/>
      <c r="Z26" s="185">
        <f>SUM(Z18:Z24)</f>
        <v>-3412</v>
      </c>
      <c r="AA26" s="169"/>
      <c r="AB26" s="185">
        <f>SUM(AB18:AB24)</f>
        <v>-7265412</v>
      </c>
      <c r="AC26" s="169"/>
      <c r="AD26" s="185">
        <f>SUM(AD18:AD24)</f>
        <v>38510585</v>
      </c>
      <c r="AE26" s="169"/>
      <c r="AF26" s="185">
        <f>SUM(AF18:AF24)</f>
        <v>1785891</v>
      </c>
      <c r="AG26" s="169"/>
      <c r="AH26" s="185">
        <f>SUM(AH18:AH24)</f>
        <v>40296476</v>
      </c>
    </row>
    <row r="27" spans="1:34" s="163" customFormat="1" ht="16.5" customHeight="1" thickTop="1" x14ac:dyDescent="0.3">
      <c r="A27" s="87"/>
      <c r="D27" s="180"/>
      <c r="E27" s="180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</row>
    <row r="28" spans="1:34" s="163" customFormat="1" ht="16.5" customHeight="1" x14ac:dyDescent="0.3">
      <c r="A28" s="87"/>
      <c r="D28" s="180"/>
      <c r="E28" s="180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</row>
    <row r="29" spans="1:34" s="163" customFormat="1" ht="16.5" customHeight="1" x14ac:dyDescent="0.3">
      <c r="A29" s="87" t="s">
        <v>175</v>
      </c>
      <c r="B29" s="87"/>
      <c r="D29" s="180"/>
      <c r="E29" s="180"/>
      <c r="F29" s="71">
        <v>371334</v>
      </c>
      <c r="G29" s="71"/>
      <c r="H29" s="71">
        <v>2948306</v>
      </c>
      <c r="I29" s="71"/>
      <c r="J29" s="71">
        <v>0</v>
      </c>
      <c r="K29" s="71"/>
      <c r="L29" s="71">
        <v>0</v>
      </c>
      <c r="M29" s="71"/>
      <c r="N29" s="71">
        <v>40200</v>
      </c>
      <c r="O29" s="71"/>
      <c r="P29" s="71">
        <v>36355703</v>
      </c>
      <c r="Q29" s="94"/>
      <c r="R29" s="71">
        <v>-765013</v>
      </c>
      <c r="S29" s="94"/>
      <c r="T29" s="71">
        <v>34625</v>
      </c>
      <c r="U29" s="94"/>
      <c r="V29" s="71">
        <v>-7485487</v>
      </c>
      <c r="W29" s="94"/>
      <c r="X29" s="71">
        <v>-79430</v>
      </c>
      <c r="Y29" s="94"/>
      <c r="Z29" s="71">
        <v>-42198</v>
      </c>
      <c r="AA29" s="94"/>
      <c r="AB29" s="94">
        <f>SUM(R29:Z29)</f>
        <v>-8337503</v>
      </c>
      <c r="AC29" s="94"/>
      <c r="AD29" s="94">
        <f>SUM(F29:P29,AB29)</f>
        <v>31378040</v>
      </c>
      <c r="AE29" s="94"/>
      <c r="AF29" s="94">
        <v>-1242413</v>
      </c>
      <c r="AG29" s="71"/>
      <c r="AH29" s="71">
        <f>AD29+AF29</f>
        <v>30135627</v>
      </c>
    </row>
    <row r="30" spans="1:34" s="163" customFormat="1" ht="6" customHeight="1" x14ac:dyDescent="0.3">
      <c r="A30" s="87"/>
      <c r="B30" s="87"/>
      <c r="D30" s="180"/>
      <c r="E30" s="180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94"/>
      <c r="R30" s="71"/>
      <c r="S30" s="94"/>
      <c r="T30" s="71"/>
      <c r="U30" s="94"/>
      <c r="V30" s="71"/>
      <c r="W30" s="94"/>
      <c r="X30" s="71"/>
      <c r="Y30" s="94"/>
      <c r="Z30" s="71"/>
      <c r="AA30" s="94"/>
      <c r="AB30" s="94"/>
      <c r="AC30" s="94"/>
      <c r="AD30" s="94"/>
      <c r="AE30" s="94"/>
      <c r="AF30" s="71"/>
      <c r="AG30" s="71"/>
      <c r="AH30" s="71"/>
    </row>
    <row r="31" spans="1:34" s="163" customFormat="1" ht="16.5" customHeight="1" x14ac:dyDescent="0.3">
      <c r="A31" s="87" t="s">
        <v>172</v>
      </c>
      <c r="B31" s="87"/>
      <c r="D31" s="180"/>
      <c r="E31" s="18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94"/>
      <c r="U31" s="71"/>
      <c r="V31" s="94"/>
      <c r="W31" s="71"/>
      <c r="X31" s="94"/>
      <c r="Y31" s="71"/>
      <c r="Z31" s="71"/>
      <c r="AA31" s="71"/>
      <c r="AB31" s="94"/>
      <c r="AC31" s="71"/>
      <c r="AD31" s="94"/>
      <c r="AE31" s="71"/>
      <c r="AF31" s="71"/>
      <c r="AG31" s="71"/>
      <c r="AH31" s="71"/>
    </row>
    <row r="32" spans="1:34" s="163" customFormat="1" ht="16.5" customHeight="1" x14ac:dyDescent="0.3">
      <c r="A32" s="88" t="s">
        <v>309</v>
      </c>
      <c r="B32" s="87"/>
      <c r="D32" s="180">
        <v>11</v>
      </c>
      <c r="E32" s="180"/>
      <c r="F32" s="71">
        <v>0</v>
      </c>
      <c r="G32" s="71"/>
      <c r="H32" s="71">
        <v>0</v>
      </c>
      <c r="I32" s="71"/>
      <c r="J32" s="71">
        <v>0</v>
      </c>
      <c r="K32" s="71"/>
      <c r="L32" s="71">
        <v>0</v>
      </c>
      <c r="M32" s="71"/>
      <c r="N32" s="71">
        <v>0</v>
      </c>
      <c r="O32" s="71"/>
      <c r="P32" s="71">
        <v>0</v>
      </c>
      <c r="Q32" s="71"/>
      <c r="R32" s="71">
        <v>-342892</v>
      </c>
      <c r="S32" s="71"/>
      <c r="T32" s="94">
        <v>0</v>
      </c>
      <c r="U32" s="71"/>
      <c r="V32" s="94">
        <v>0</v>
      </c>
      <c r="W32" s="71"/>
      <c r="X32" s="94">
        <v>0</v>
      </c>
      <c r="Y32" s="71"/>
      <c r="Z32" s="71">
        <v>0</v>
      </c>
      <c r="AA32" s="71"/>
      <c r="AB32" s="94">
        <f>SUM(R32:Z32)</f>
        <v>-342892</v>
      </c>
      <c r="AC32" s="71"/>
      <c r="AD32" s="94">
        <f>SUM(F32:P32,AB32)</f>
        <v>-342892</v>
      </c>
      <c r="AE32" s="71"/>
      <c r="AF32" s="71">
        <v>342892</v>
      </c>
      <c r="AG32" s="71"/>
      <c r="AH32" s="71">
        <v>0</v>
      </c>
    </row>
    <row r="33" spans="1:34" s="163" customFormat="1" ht="16.5" customHeight="1" x14ac:dyDescent="0.3">
      <c r="A33" s="88" t="s">
        <v>272</v>
      </c>
      <c r="B33" s="87"/>
      <c r="D33" s="180"/>
      <c r="E33" s="180"/>
      <c r="AG33" s="71"/>
    </row>
    <row r="34" spans="1:34" s="163" customFormat="1" ht="16.5" customHeight="1" x14ac:dyDescent="0.3">
      <c r="A34" s="88"/>
      <c r="B34" s="88" t="s">
        <v>176</v>
      </c>
      <c r="D34" s="180">
        <v>11</v>
      </c>
      <c r="E34" s="180"/>
      <c r="F34" s="71">
        <v>0</v>
      </c>
      <c r="G34" s="71"/>
      <c r="H34" s="71">
        <v>0</v>
      </c>
      <c r="I34" s="71"/>
      <c r="J34" s="71">
        <v>0</v>
      </c>
      <c r="K34" s="71"/>
      <c r="L34" s="71">
        <v>0</v>
      </c>
      <c r="M34" s="71"/>
      <c r="N34" s="71">
        <v>0</v>
      </c>
      <c r="O34" s="71"/>
      <c r="P34" s="71">
        <v>-3457</v>
      </c>
      <c r="Q34" s="71"/>
      <c r="R34" s="71">
        <v>0</v>
      </c>
      <c r="S34" s="71"/>
      <c r="T34" s="94">
        <v>0</v>
      </c>
      <c r="U34" s="71"/>
      <c r="V34" s="94">
        <v>0</v>
      </c>
      <c r="W34" s="71"/>
      <c r="X34" s="94">
        <v>0</v>
      </c>
      <c r="Y34" s="71"/>
      <c r="Z34" s="71">
        <v>3457</v>
      </c>
      <c r="AA34" s="71"/>
      <c r="AB34" s="94">
        <f>SUM(R34:Z34)</f>
        <v>3457</v>
      </c>
      <c r="AC34" s="71"/>
      <c r="AD34" s="94">
        <f>SUM(F34:P34,AB34)</f>
        <v>0</v>
      </c>
      <c r="AE34" s="71"/>
      <c r="AF34" s="71">
        <v>3860699</v>
      </c>
      <c r="AG34" s="71"/>
      <c r="AH34" s="71">
        <f>AD34+AF34</f>
        <v>3860699</v>
      </c>
    </row>
    <row r="35" spans="1:34" s="163" customFormat="1" ht="16.5" customHeight="1" x14ac:dyDescent="0.3">
      <c r="A35" s="88" t="s">
        <v>311</v>
      </c>
      <c r="B35" s="87"/>
      <c r="D35" s="180">
        <v>17</v>
      </c>
      <c r="E35" s="180"/>
      <c r="F35" s="71">
        <v>371334</v>
      </c>
      <c r="G35" s="71"/>
      <c r="H35" s="71">
        <v>6305587</v>
      </c>
      <c r="I35" s="71"/>
      <c r="J35" s="71">
        <v>744762</v>
      </c>
      <c r="K35" s="71"/>
      <c r="L35" s="71">
        <v>0</v>
      </c>
      <c r="M35" s="71"/>
      <c r="N35" s="71">
        <v>0</v>
      </c>
      <c r="O35" s="71"/>
      <c r="P35" s="71">
        <v>0</v>
      </c>
      <c r="Q35" s="71"/>
      <c r="R35" s="71">
        <v>0</v>
      </c>
      <c r="S35" s="71"/>
      <c r="T35" s="169">
        <v>0</v>
      </c>
      <c r="V35" s="169">
        <v>0</v>
      </c>
      <c r="X35" s="169">
        <v>0</v>
      </c>
      <c r="Y35" s="169"/>
      <c r="Z35" s="71">
        <v>0</v>
      </c>
      <c r="AA35" s="71"/>
      <c r="AB35" s="94">
        <f>SUM(R35:Z35)</f>
        <v>0</v>
      </c>
      <c r="AC35" s="71"/>
      <c r="AD35" s="94">
        <f>SUM(F35:P35,AB35)</f>
        <v>7421683</v>
      </c>
      <c r="AE35" s="71"/>
      <c r="AF35" s="71">
        <v>0</v>
      </c>
      <c r="AG35" s="71"/>
      <c r="AH35" s="71">
        <f>AD35+AF35</f>
        <v>7421683</v>
      </c>
    </row>
    <row r="36" spans="1:34" s="163" customFormat="1" ht="16.5" customHeight="1" x14ac:dyDescent="0.3">
      <c r="A36" s="163" t="s">
        <v>326</v>
      </c>
      <c r="D36" s="180"/>
      <c r="E36" s="180"/>
    </row>
    <row r="37" spans="1:34" s="163" customFormat="1" ht="16.5" customHeight="1" x14ac:dyDescent="0.3">
      <c r="B37" s="163" t="s">
        <v>325</v>
      </c>
      <c r="D37" s="180"/>
      <c r="E37" s="180"/>
      <c r="F37" s="71">
        <v>0</v>
      </c>
      <c r="G37" s="71"/>
      <c r="H37" s="71">
        <v>0</v>
      </c>
      <c r="I37" s="71"/>
      <c r="J37" s="71">
        <v>0</v>
      </c>
      <c r="K37" s="71"/>
      <c r="L37" s="71">
        <v>0</v>
      </c>
      <c r="M37" s="71"/>
      <c r="N37" s="71">
        <v>0</v>
      </c>
      <c r="O37" s="71"/>
      <c r="P37" s="71">
        <f>'7-8 (6m)'!F80</f>
        <v>-469118</v>
      </c>
      <c r="Q37" s="71"/>
      <c r="R37" s="71">
        <v>0</v>
      </c>
      <c r="S37" s="71"/>
      <c r="T37" s="169">
        <v>0</v>
      </c>
      <c r="V37" s="169">
        <f>'7-8 (6m)'!F51</f>
        <v>-510715</v>
      </c>
      <c r="X37" s="169">
        <v>-715</v>
      </c>
      <c r="Y37" s="169"/>
      <c r="Z37" s="71">
        <v>-12793</v>
      </c>
      <c r="AA37" s="71"/>
      <c r="AB37" s="94">
        <f>SUM(R37:Z37)</f>
        <v>-524223</v>
      </c>
      <c r="AC37" s="71"/>
      <c r="AD37" s="94">
        <f>SUM(F37:P37,AB37)</f>
        <v>-993341</v>
      </c>
      <c r="AE37" s="71"/>
      <c r="AF37" s="71">
        <v>-510363</v>
      </c>
      <c r="AG37" s="71"/>
      <c r="AH37" s="71">
        <f>AD37+AF37</f>
        <v>-1503704</v>
      </c>
    </row>
    <row r="38" spans="1:34" s="163" customFormat="1" ht="16.5" customHeight="1" x14ac:dyDescent="0.3">
      <c r="A38" s="89"/>
      <c r="D38" s="180"/>
      <c r="E38" s="180"/>
      <c r="F38" s="184"/>
      <c r="G38" s="169"/>
      <c r="H38" s="184"/>
      <c r="I38" s="169"/>
      <c r="J38" s="184"/>
      <c r="K38" s="169"/>
      <c r="L38" s="184"/>
      <c r="M38" s="169"/>
      <c r="N38" s="184"/>
      <c r="O38" s="169"/>
      <c r="P38" s="184"/>
      <c r="Q38" s="169"/>
      <c r="R38" s="184"/>
      <c r="S38" s="169"/>
      <c r="T38" s="184"/>
      <c r="U38" s="169"/>
      <c r="V38" s="184"/>
      <c r="W38" s="169"/>
      <c r="X38" s="184"/>
      <c r="Y38" s="169"/>
      <c r="Z38" s="184"/>
      <c r="AA38" s="169"/>
      <c r="AB38" s="184"/>
      <c r="AC38" s="169"/>
      <c r="AD38" s="184"/>
      <c r="AE38" s="169"/>
      <c r="AF38" s="184"/>
      <c r="AG38" s="169"/>
      <c r="AH38" s="184"/>
    </row>
    <row r="39" spans="1:34" s="163" customFormat="1" ht="16.5" customHeight="1" thickBot="1" x14ac:dyDescent="0.35">
      <c r="A39" s="87" t="s">
        <v>283</v>
      </c>
      <c r="D39" s="180"/>
      <c r="E39" s="180"/>
      <c r="F39" s="185">
        <f>SUM(F29:F37)</f>
        <v>742668</v>
      </c>
      <c r="G39" s="169"/>
      <c r="H39" s="185">
        <f>SUM(H29:H37)</f>
        <v>9253893</v>
      </c>
      <c r="I39" s="169"/>
      <c r="J39" s="185">
        <f>SUM(J29:J37)</f>
        <v>744762</v>
      </c>
      <c r="K39" s="169"/>
      <c r="L39" s="185">
        <f>SUM(L29:L37)</f>
        <v>0</v>
      </c>
      <c r="M39" s="169"/>
      <c r="N39" s="185">
        <f>SUM(N29:N37)</f>
        <v>40200</v>
      </c>
      <c r="O39" s="169"/>
      <c r="P39" s="185">
        <f>SUM(P29:P37)</f>
        <v>35883128</v>
      </c>
      <c r="Q39" s="169"/>
      <c r="R39" s="185">
        <f>SUM(R29:R37)</f>
        <v>-1107905</v>
      </c>
      <c r="S39" s="169"/>
      <c r="T39" s="185">
        <f>SUM(T29:T37)</f>
        <v>34625</v>
      </c>
      <c r="U39" s="169"/>
      <c r="V39" s="185">
        <f>SUM(V29:V37)</f>
        <v>-7996202</v>
      </c>
      <c r="W39" s="169"/>
      <c r="X39" s="185">
        <f>SUM(X29:X37)</f>
        <v>-80145</v>
      </c>
      <c r="Y39" s="169"/>
      <c r="Z39" s="185">
        <f>SUM(Z29:Z37)</f>
        <v>-51534</v>
      </c>
      <c r="AA39" s="169"/>
      <c r="AB39" s="185">
        <f>SUM(AB29:AB37)</f>
        <v>-9201161</v>
      </c>
      <c r="AC39" s="169"/>
      <c r="AD39" s="185">
        <f>SUM(AD29:AD37)</f>
        <v>37463490</v>
      </c>
      <c r="AE39" s="169"/>
      <c r="AF39" s="185">
        <f>SUM(AF29:AF37)</f>
        <v>2450815</v>
      </c>
      <c r="AG39" s="169"/>
      <c r="AH39" s="185">
        <f>SUM(AH29:AH37)</f>
        <v>39914305</v>
      </c>
    </row>
    <row r="40" spans="1:34" ht="16.5" customHeight="1" thickTop="1" x14ac:dyDescent="0.3">
      <c r="A40" s="73"/>
      <c r="E40" s="75"/>
      <c r="G40" s="77"/>
      <c r="I40" s="77"/>
      <c r="J40" s="77"/>
      <c r="K40" s="77"/>
      <c r="L40" s="77"/>
      <c r="M40" s="77"/>
      <c r="O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</row>
    <row r="41" spans="1:34" ht="16.5" customHeight="1" x14ac:dyDescent="0.3">
      <c r="A41" s="73"/>
      <c r="E41" s="75"/>
      <c r="G41" s="77"/>
      <c r="I41" s="77"/>
      <c r="J41" s="77"/>
      <c r="K41" s="77"/>
      <c r="L41" s="77"/>
      <c r="M41" s="77"/>
      <c r="O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</row>
    <row r="42" spans="1:34" ht="16.5" customHeight="1" x14ac:dyDescent="0.3">
      <c r="A42" s="73"/>
      <c r="E42" s="75"/>
      <c r="G42" s="77"/>
      <c r="I42" s="77"/>
      <c r="J42" s="77"/>
      <c r="K42" s="77"/>
      <c r="L42" s="77"/>
      <c r="M42" s="77"/>
      <c r="O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</row>
    <row r="43" spans="1:34" ht="16.5" customHeight="1" x14ac:dyDescent="0.3">
      <c r="A43" s="73"/>
      <c r="E43" s="75"/>
      <c r="G43" s="77"/>
      <c r="I43" s="77"/>
      <c r="J43" s="77"/>
      <c r="K43" s="77"/>
      <c r="L43" s="77"/>
      <c r="M43" s="77"/>
      <c r="O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</row>
    <row r="44" spans="1:34" ht="16.5" customHeight="1" x14ac:dyDescent="0.3">
      <c r="A44" s="73"/>
      <c r="E44" s="75"/>
      <c r="G44" s="77"/>
      <c r="I44" s="77"/>
      <c r="J44" s="77"/>
      <c r="K44" s="77"/>
      <c r="L44" s="77"/>
      <c r="M44" s="77"/>
      <c r="O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</row>
    <row r="45" spans="1:34" ht="16.5" customHeight="1" x14ac:dyDescent="0.3">
      <c r="A45" s="73"/>
      <c r="E45" s="75"/>
      <c r="G45" s="77"/>
      <c r="I45" s="77"/>
      <c r="J45" s="77"/>
      <c r="K45" s="77"/>
      <c r="L45" s="77"/>
      <c r="M45" s="77"/>
      <c r="O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</row>
    <row r="46" spans="1:34" ht="16.5" customHeight="1" x14ac:dyDescent="0.3">
      <c r="A46" s="73"/>
      <c r="E46" s="75"/>
      <c r="G46" s="77"/>
      <c r="I46" s="77"/>
      <c r="J46" s="77"/>
      <c r="K46" s="77"/>
      <c r="L46" s="77"/>
      <c r="M46" s="77"/>
      <c r="O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</row>
    <row r="47" spans="1:34" ht="16.5" customHeight="1" x14ac:dyDescent="0.3">
      <c r="A47" s="73"/>
      <c r="E47" s="75"/>
      <c r="G47" s="77"/>
      <c r="I47" s="77"/>
      <c r="J47" s="77"/>
      <c r="K47" s="77"/>
      <c r="L47" s="77"/>
      <c r="M47" s="77"/>
      <c r="O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</row>
    <row r="48" spans="1:34" ht="16.5" customHeight="1" x14ac:dyDescent="0.3">
      <c r="A48" s="73"/>
      <c r="E48" s="75"/>
      <c r="G48" s="77"/>
      <c r="I48" s="77"/>
      <c r="J48" s="77"/>
      <c r="K48" s="77"/>
      <c r="L48" s="77"/>
      <c r="M48" s="77"/>
      <c r="O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</row>
    <row r="49" spans="1:34" ht="16.5" customHeight="1" x14ac:dyDescent="0.3">
      <c r="A49" s="73"/>
      <c r="E49" s="75"/>
      <c r="G49" s="77"/>
      <c r="I49" s="77"/>
      <c r="J49" s="77"/>
      <c r="K49" s="77"/>
      <c r="L49" s="77"/>
      <c r="M49" s="77"/>
      <c r="O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</row>
    <row r="50" spans="1:34" ht="16.5" customHeight="1" x14ac:dyDescent="0.3">
      <c r="A50" s="73"/>
      <c r="E50" s="75"/>
      <c r="G50" s="77"/>
      <c r="I50" s="77"/>
      <c r="J50" s="77"/>
      <c r="K50" s="77"/>
      <c r="L50" s="77"/>
      <c r="M50" s="77"/>
      <c r="O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</row>
    <row r="51" spans="1:34" ht="16.5" customHeight="1" x14ac:dyDescent="0.3">
      <c r="A51" s="73"/>
      <c r="E51" s="75"/>
      <c r="G51" s="77"/>
      <c r="I51" s="77"/>
      <c r="J51" s="77"/>
      <c r="K51" s="77"/>
      <c r="L51" s="77"/>
      <c r="M51" s="77"/>
      <c r="O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</row>
    <row r="52" spans="1:34" ht="7.5" customHeight="1" x14ac:dyDescent="0.3">
      <c r="A52" s="73"/>
      <c r="E52" s="75"/>
      <c r="G52" s="77"/>
      <c r="I52" s="77"/>
      <c r="J52" s="77"/>
      <c r="K52" s="77"/>
      <c r="L52" s="77"/>
      <c r="M52" s="77"/>
      <c r="O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</row>
    <row r="53" spans="1:34" s="86" customFormat="1" ht="22.35" customHeight="1" x14ac:dyDescent="0.3">
      <c r="A53" s="83" t="s">
        <v>42</v>
      </c>
      <c r="B53" s="83"/>
      <c r="C53" s="83"/>
      <c r="D53" s="83"/>
      <c r="E53" s="84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</row>
  </sheetData>
  <mergeCells count="4">
    <mergeCell ref="F7:AD7"/>
    <mergeCell ref="R8:AB8"/>
    <mergeCell ref="T9:Z9"/>
    <mergeCell ref="N14:P14"/>
  </mergeCells>
  <pageMargins left="0.3" right="0.3" top="0.5" bottom="0.6" header="0.49" footer="0.4"/>
  <pageSetup paperSize="9" scale="63" firstPageNumber="9" fitToWidth="0" fitToHeight="0" orientation="landscape" useFirstPageNumber="1" horizontalDpi="1200" verticalDpi="1200" r:id="rId1"/>
  <headerFooter scaleWithDoc="0">
    <oddFooter>&amp;R&amp;"Arial,Regular"&amp;10&amp;P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FC3B-3A0F-4260-AFBC-ABC80E5DF72E}">
  <sheetPr>
    <tabColor rgb="FFCCFFCC"/>
  </sheetPr>
  <dimension ref="A1:AB162"/>
  <sheetViews>
    <sheetView topLeftCell="A34" zoomScaleNormal="100" zoomScaleSheetLayoutView="115" zoomScalePageLayoutView="70" workbookViewId="0">
      <selection activeCell="C42" sqref="C42"/>
    </sheetView>
  </sheetViews>
  <sheetFormatPr defaultColWidth="9.33203125" defaultRowHeight="16.5" customHeight="1" x14ac:dyDescent="0.3"/>
  <cols>
    <col min="1" max="2" width="1.33203125" style="133" customWidth="1"/>
    <col min="3" max="3" width="42.88671875" style="133" customWidth="1"/>
    <col min="4" max="4" width="5.88671875" style="133" bestFit="1" customWidth="1"/>
    <col min="5" max="5" width="0.5546875" style="131" customWidth="1"/>
    <col min="6" max="6" width="11.5546875" style="131" customWidth="1"/>
    <col min="7" max="7" width="0.5546875" style="132" customWidth="1"/>
    <col min="8" max="8" width="14.44140625" style="133" customWidth="1"/>
    <col min="9" max="9" width="0.5546875" style="133" customWidth="1"/>
    <col min="10" max="10" width="10.109375" style="133" bestFit="1" customWidth="1"/>
    <col min="11" max="11" width="0.5546875" style="133" customWidth="1"/>
    <col min="12" max="12" width="10.109375" style="133" bestFit="1" customWidth="1"/>
    <col min="13" max="13" width="0.6640625" style="133" customWidth="1"/>
    <col min="14" max="14" width="12.44140625" style="132" bestFit="1" customWidth="1"/>
    <col min="15" max="15" width="0.44140625" style="132" customWidth="1"/>
    <col min="16" max="16" width="13.88671875" style="132" bestFit="1" customWidth="1"/>
    <col min="17" max="17" width="0.6640625" style="133" customWidth="1"/>
    <col min="18" max="18" width="15.5546875" style="133" customWidth="1"/>
    <col min="19" max="19" width="0.5546875" style="133" customWidth="1"/>
    <col min="20" max="20" width="17.6640625" style="132" bestFit="1" customWidth="1"/>
    <col min="21" max="21" width="0.5546875" style="133" customWidth="1"/>
    <col min="22" max="22" width="17" style="132" customWidth="1"/>
    <col min="23" max="23" width="0.5546875" style="132" customWidth="1"/>
    <col min="24" max="24" width="11.44140625" style="132" bestFit="1" customWidth="1"/>
    <col min="25" max="25" width="0.5546875" style="132" customWidth="1"/>
    <col min="26" max="26" width="12.88671875" style="132" bestFit="1" customWidth="1"/>
    <col min="27" max="27" width="0.5546875" style="132" customWidth="1"/>
    <col min="28" max="28" width="14.5546875" style="132" customWidth="1"/>
    <col min="29" max="16384" width="9.33203125" style="86"/>
  </cols>
  <sheetData>
    <row r="1" spans="1:28" ht="16.5" customHeight="1" x14ac:dyDescent="0.3">
      <c r="A1" s="73" t="str">
        <f>'5-6 (3m)'!A1</f>
        <v>Energy Absolute Public Company Limited</v>
      </c>
      <c r="B1" s="73"/>
      <c r="C1" s="73"/>
      <c r="D1" s="73"/>
      <c r="H1" s="73"/>
      <c r="I1" s="73"/>
      <c r="J1" s="73"/>
      <c r="K1" s="73"/>
      <c r="L1" s="73"/>
      <c r="M1" s="73"/>
      <c r="N1" s="73"/>
      <c r="O1" s="73"/>
      <c r="P1" s="133"/>
      <c r="Q1" s="73"/>
      <c r="R1" s="73"/>
      <c r="S1" s="73"/>
      <c r="T1" s="73"/>
      <c r="U1" s="73"/>
      <c r="V1" s="73"/>
      <c r="X1" s="73"/>
      <c r="AB1" s="78" t="s">
        <v>5</v>
      </c>
    </row>
    <row r="2" spans="1:28" ht="16.5" customHeight="1" x14ac:dyDescent="0.3">
      <c r="A2" s="73" t="s">
        <v>129</v>
      </c>
      <c r="B2" s="73"/>
      <c r="C2" s="73"/>
      <c r="D2" s="73"/>
      <c r="H2" s="73"/>
      <c r="I2" s="73"/>
      <c r="J2" s="73"/>
      <c r="K2" s="73"/>
      <c r="L2" s="73"/>
      <c r="M2" s="73"/>
      <c r="N2" s="73"/>
      <c r="O2" s="73"/>
      <c r="P2" s="133"/>
      <c r="Q2" s="73"/>
      <c r="R2" s="73"/>
      <c r="S2" s="73"/>
      <c r="T2" s="73"/>
      <c r="U2" s="73"/>
      <c r="V2" s="73"/>
      <c r="X2" s="73"/>
      <c r="AB2" s="73"/>
    </row>
    <row r="3" spans="1:28" ht="16.5" customHeight="1" x14ac:dyDescent="0.3">
      <c r="A3" s="134" t="str">
        <f>'9'!A3</f>
        <v>For the six-month period ended 30 June 2025</v>
      </c>
      <c r="B3" s="135"/>
      <c r="C3" s="135"/>
      <c r="D3" s="135"/>
      <c r="E3" s="84"/>
      <c r="F3" s="84"/>
      <c r="G3" s="136"/>
      <c r="H3" s="135"/>
      <c r="I3" s="135"/>
      <c r="J3" s="135"/>
      <c r="K3" s="135"/>
      <c r="L3" s="135"/>
      <c r="M3" s="135"/>
      <c r="N3" s="135"/>
      <c r="O3" s="135"/>
      <c r="P3" s="83"/>
      <c r="Q3" s="135"/>
      <c r="R3" s="135"/>
      <c r="S3" s="135"/>
      <c r="T3" s="135"/>
      <c r="U3" s="135"/>
      <c r="V3" s="135"/>
      <c r="W3" s="136"/>
      <c r="X3" s="135"/>
      <c r="Y3" s="136"/>
      <c r="Z3" s="136"/>
      <c r="AA3" s="136"/>
      <c r="AB3" s="135"/>
    </row>
    <row r="4" spans="1:28" ht="16.5" customHeight="1" x14ac:dyDescent="0.3">
      <c r="A4" s="73"/>
      <c r="E4" s="137"/>
      <c r="F4" s="45"/>
      <c r="G4" s="138"/>
      <c r="H4" s="45"/>
      <c r="I4" s="45"/>
      <c r="J4" s="45"/>
      <c r="K4" s="45"/>
      <c r="L4" s="45"/>
      <c r="M4" s="45"/>
      <c r="N4" s="138"/>
      <c r="O4" s="138"/>
      <c r="P4" s="45"/>
      <c r="Q4" s="45"/>
      <c r="R4" s="45"/>
      <c r="S4" s="45"/>
      <c r="T4" s="138"/>
      <c r="U4" s="45"/>
      <c r="V4" s="138"/>
      <c r="X4" s="138"/>
      <c r="AB4" s="138"/>
    </row>
    <row r="5" spans="1:28" ht="16.5" customHeight="1" x14ac:dyDescent="0.3">
      <c r="A5" s="73"/>
      <c r="E5" s="137"/>
      <c r="F5" s="45"/>
      <c r="G5" s="138"/>
      <c r="H5" s="45"/>
      <c r="I5" s="45"/>
      <c r="J5" s="45"/>
      <c r="K5" s="45"/>
      <c r="L5" s="45"/>
      <c r="M5" s="45"/>
      <c r="N5" s="138"/>
      <c r="O5" s="138"/>
      <c r="P5" s="45"/>
      <c r="Q5" s="45"/>
      <c r="R5" s="45"/>
      <c r="S5" s="45"/>
      <c r="T5" s="138"/>
      <c r="U5" s="45"/>
      <c r="V5" s="138"/>
      <c r="X5" s="138"/>
      <c r="AB5" s="138"/>
    </row>
    <row r="6" spans="1:28" ht="16.5" customHeight="1" x14ac:dyDescent="0.3">
      <c r="A6" s="73"/>
      <c r="D6" s="131"/>
      <c r="E6" s="132"/>
      <c r="F6" s="84"/>
      <c r="G6" s="136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136"/>
      <c r="X6" s="83"/>
      <c r="Y6" s="136"/>
      <c r="Z6" s="136"/>
      <c r="AA6" s="136"/>
      <c r="AB6" s="130" t="s">
        <v>177</v>
      </c>
    </row>
    <row r="7" spans="1:28" ht="16.5" customHeight="1" x14ac:dyDescent="0.3">
      <c r="A7" s="73"/>
      <c r="D7" s="131"/>
      <c r="E7" s="132"/>
      <c r="T7" s="194" t="s">
        <v>178</v>
      </c>
      <c r="U7" s="194"/>
      <c r="V7" s="194"/>
      <c r="W7" s="194"/>
      <c r="X7" s="194"/>
      <c r="AB7" s="138"/>
    </row>
    <row r="8" spans="1:28" ht="16.5" customHeight="1" x14ac:dyDescent="0.3">
      <c r="A8" s="73"/>
      <c r="D8" s="131"/>
      <c r="E8" s="132"/>
      <c r="N8" s="139"/>
      <c r="O8" s="139"/>
      <c r="P8" s="139"/>
      <c r="R8" s="138" t="s">
        <v>179</v>
      </c>
      <c r="T8" s="195" t="s">
        <v>111</v>
      </c>
      <c r="U8" s="195"/>
      <c r="V8" s="195"/>
      <c r="X8" s="138"/>
      <c r="AB8" s="138"/>
    </row>
    <row r="9" spans="1:28" ht="16.5" customHeight="1" x14ac:dyDescent="0.3">
      <c r="A9" s="73"/>
      <c r="D9" s="131"/>
      <c r="E9" s="132"/>
      <c r="F9" s="140" t="s">
        <v>139</v>
      </c>
      <c r="N9" s="139"/>
      <c r="O9" s="139"/>
      <c r="P9" s="139"/>
      <c r="R9" s="138" t="s">
        <v>180</v>
      </c>
      <c r="T9" s="140" t="s">
        <v>181</v>
      </c>
      <c r="V9" s="140" t="s">
        <v>182</v>
      </c>
      <c r="X9" s="140" t="s">
        <v>145</v>
      </c>
      <c r="AB9" s="138"/>
    </row>
    <row r="10" spans="1:28" ht="16.5" customHeight="1" x14ac:dyDescent="0.3">
      <c r="A10" s="73"/>
      <c r="D10" s="131"/>
      <c r="E10" s="132"/>
      <c r="F10" s="140" t="s">
        <v>146</v>
      </c>
      <c r="G10" s="138"/>
      <c r="H10" s="140" t="s">
        <v>147</v>
      </c>
      <c r="I10" s="138"/>
      <c r="J10" s="86"/>
      <c r="K10" s="138"/>
      <c r="L10" s="138" t="s">
        <v>148</v>
      </c>
      <c r="M10" s="138"/>
      <c r="N10" s="196" t="s">
        <v>149</v>
      </c>
      <c r="O10" s="196"/>
      <c r="P10" s="196"/>
      <c r="Q10" s="138"/>
      <c r="R10" s="140" t="s">
        <v>183</v>
      </c>
      <c r="S10" s="138"/>
      <c r="T10" s="140" t="s">
        <v>268</v>
      </c>
      <c r="U10" s="140"/>
      <c r="V10" s="140" t="s">
        <v>184</v>
      </c>
      <c r="W10" s="138"/>
      <c r="X10" s="140" t="s">
        <v>154</v>
      </c>
      <c r="Y10" s="140"/>
      <c r="Z10" s="140" t="s">
        <v>155</v>
      </c>
      <c r="AA10" s="140"/>
      <c r="AB10" s="140" t="s">
        <v>157</v>
      </c>
    </row>
    <row r="11" spans="1:28" ht="16.5" customHeight="1" x14ac:dyDescent="0.3">
      <c r="A11" s="73"/>
      <c r="D11" s="131"/>
      <c r="E11" s="132"/>
      <c r="F11" s="141" t="s">
        <v>158</v>
      </c>
      <c r="G11" s="138"/>
      <c r="H11" s="140" t="s">
        <v>159</v>
      </c>
      <c r="I11" s="138"/>
      <c r="J11" s="138" t="s">
        <v>83</v>
      </c>
      <c r="K11" s="138"/>
      <c r="L11" s="138" t="s">
        <v>273</v>
      </c>
      <c r="M11" s="138"/>
      <c r="N11" s="140" t="s">
        <v>160</v>
      </c>
      <c r="O11" s="142"/>
      <c r="P11" s="143" t="s">
        <v>87</v>
      </c>
      <c r="Q11" s="138"/>
      <c r="R11" s="138" t="s">
        <v>185</v>
      </c>
      <c r="S11" s="138"/>
      <c r="T11" s="140" t="s">
        <v>162</v>
      </c>
      <c r="U11" s="140"/>
      <c r="V11" s="140" t="s">
        <v>186</v>
      </c>
      <c r="W11" s="138"/>
      <c r="X11" s="140" t="s">
        <v>166</v>
      </c>
      <c r="Y11" s="140"/>
      <c r="Z11" s="140" t="s">
        <v>167</v>
      </c>
      <c r="AA11" s="140"/>
      <c r="AB11" s="140" t="s">
        <v>187</v>
      </c>
    </row>
    <row r="12" spans="1:28" ht="16.5" customHeight="1" x14ac:dyDescent="0.3">
      <c r="A12" s="73"/>
      <c r="D12" s="144" t="s">
        <v>71</v>
      </c>
      <c r="E12" s="132"/>
      <c r="F12" s="50" t="s">
        <v>10</v>
      </c>
      <c r="G12" s="145"/>
      <c r="H12" s="50" t="s">
        <v>10</v>
      </c>
      <c r="I12" s="138"/>
      <c r="J12" s="146" t="s">
        <v>170</v>
      </c>
      <c r="K12" s="138"/>
      <c r="L12" s="146" t="s">
        <v>170</v>
      </c>
      <c r="M12" s="138"/>
      <c r="N12" s="50" t="s">
        <v>10</v>
      </c>
      <c r="O12" s="147"/>
      <c r="P12" s="50" t="s">
        <v>10</v>
      </c>
      <c r="Q12" s="138"/>
      <c r="R12" s="50" t="s">
        <v>188</v>
      </c>
      <c r="S12" s="138"/>
      <c r="T12" s="50" t="s">
        <v>10</v>
      </c>
      <c r="U12" s="138"/>
      <c r="V12" s="50" t="s">
        <v>10</v>
      </c>
      <c r="W12" s="138"/>
      <c r="X12" s="50" t="s">
        <v>10</v>
      </c>
      <c r="Y12" s="138"/>
      <c r="Z12" s="148" t="s">
        <v>188</v>
      </c>
      <c r="AA12" s="138"/>
      <c r="AB12" s="50" t="s">
        <v>10</v>
      </c>
    </row>
    <row r="13" spans="1:28" ht="16.5" customHeight="1" x14ac:dyDescent="0.3">
      <c r="A13" s="73"/>
      <c r="D13" s="131"/>
      <c r="F13" s="37"/>
      <c r="G13" s="145"/>
      <c r="H13" s="37"/>
      <c r="I13" s="138"/>
      <c r="J13" s="138"/>
      <c r="K13" s="138"/>
      <c r="L13" s="138"/>
      <c r="M13" s="138"/>
      <c r="N13" s="37"/>
      <c r="O13" s="147"/>
      <c r="P13" s="37"/>
      <c r="Q13" s="138"/>
      <c r="R13" s="138"/>
      <c r="S13" s="138"/>
      <c r="T13" s="37"/>
      <c r="U13" s="138"/>
      <c r="V13" s="37"/>
      <c r="W13" s="138"/>
      <c r="X13" s="37"/>
      <c r="Y13" s="138"/>
      <c r="Z13" s="138"/>
      <c r="AA13" s="138"/>
      <c r="AB13" s="37"/>
    </row>
    <row r="14" spans="1:28" ht="16.5" customHeight="1" x14ac:dyDescent="0.3">
      <c r="A14" s="73" t="s">
        <v>171</v>
      </c>
      <c r="B14" s="149"/>
      <c r="D14" s="131"/>
      <c r="E14" s="132"/>
      <c r="F14" s="150">
        <v>373000</v>
      </c>
      <c r="G14" s="150"/>
      <c r="H14" s="150">
        <v>3680616</v>
      </c>
      <c r="I14" s="150"/>
      <c r="J14" s="45" t="s">
        <v>279</v>
      </c>
      <c r="K14" s="150"/>
      <c r="L14" s="150">
        <v>-655001</v>
      </c>
      <c r="M14" s="150"/>
      <c r="N14" s="150">
        <v>40200</v>
      </c>
      <c r="O14" s="150"/>
      <c r="P14" s="150">
        <v>29949923</v>
      </c>
      <c r="Q14" s="150"/>
      <c r="R14" s="150">
        <v>23136</v>
      </c>
      <c r="S14" s="150"/>
      <c r="T14" s="150">
        <v>-16197</v>
      </c>
      <c r="U14" s="150"/>
      <c r="V14" s="150">
        <v>-234710</v>
      </c>
      <c r="W14" s="150"/>
      <c r="X14" s="150">
        <f>SUM(V14,T14)</f>
        <v>-250907</v>
      </c>
      <c r="Y14" s="150"/>
      <c r="Z14" s="150">
        <f>SUM(F14:R14,X14)</f>
        <v>33160967</v>
      </c>
      <c r="AA14" s="150"/>
      <c r="AB14" s="150">
        <f>Z14</f>
        <v>33160967</v>
      </c>
    </row>
    <row r="15" spans="1:28" ht="6" customHeight="1" x14ac:dyDescent="0.3">
      <c r="A15" s="73"/>
      <c r="B15" s="151"/>
      <c r="D15" s="131"/>
      <c r="E15" s="132"/>
      <c r="F15" s="150"/>
      <c r="G15" s="150"/>
      <c r="H15" s="150"/>
      <c r="I15" s="150"/>
      <c r="J15" s="45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</row>
    <row r="16" spans="1:28" ht="16.5" customHeight="1" x14ac:dyDescent="0.3">
      <c r="A16" s="73" t="s">
        <v>172</v>
      </c>
      <c r="B16" s="151"/>
      <c r="D16" s="131"/>
      <c r="E16" s="132"/>
      <c r="F16" s="150"/>
      <c r="G16" s="86"/>
      <c r="H16" s="150"/>
      <c r="I16" s="86"/>
      <c r="J16" s="132"/>
      <c r="K16" s="86"/>
      <c r="L16" s="86"/>
      <c r="M16" s="86"/>
      <c r="N16" s="150"/>
      <c r="O16" s="86"/>
      <c r="P16" s="150"/>
      <c r="Q16" s="86"/>
      <c r="R16" s="86"/>
      <c r="S16" s="86"/>
      <c r="T16" s="150"/>
      <c r="U16" s="86"/>
      <c r="V16" s="150"/>
      <c r="W16" s="86"/>
      <c r="X16" s="150"/>
      <c r="Y16" s="86"/>
      <c r="Z16" s="86"/>
      <c r="AA16" s="86"/>
      <c r="AB16" s="150"/>
    </row>
    <row r="17" spans="1:28" ht="16.5" customHeight="1" x14ac:dyDescent="0.3">
      <c r="A17" s="133" t="s">
        <v>173</v>
      </c>
      <c r="B17" s="151"/>
      <c r="D17" s="131"/>
      <c r="E17" s="132"/>
      <c r="F17" s="150">
        <v>0</v>
      </c>
      <c r="G17" s="86"/>
      <c r="H17" s="150">
        <v>0</v>
      </c>
      <c r="I17" s="86"/>
      <c r="J17" s="45" t="s">
        <v>279</v>
      </c>
      <c r="K17" s="86"/>
      <c r="L17" s="150">
        <v>-78975</v>
      </c>
      <c r="M17" s="86"/>
      <c r="N17" s="77">
        <v>0</v>
      </c>
      <c r="O17" s="86"/>
      <c r="P17" s="77">
        <v>0</v>
      </c>
      <c r="Q17" s="86"/>
      <c r="R17" s="77">
        <v>0</v>
      </c>
      <c r="S17" s="86"/>
      <c r="T17" s="150">
        <v>0</v>
      </c>
      <c r="U17" s="86"/>
      <c r="V17" s="150">
        <v>0</v>
      </c>
      <c r="W17" s="86"/>
      <c r="X17" s="150">
        <f t="shared" ref="X17:X19" si="0">SUM(T17:V17)</f>
        <v>0</v>
      </c>
      <c r="Y17" s="86"/>
      <c r="Z17" s="150">
        <f>SUM(F17:P17,X17)</f>
        <v>-78975</v>
      </c>
      <c r="AA17" s="86"/>
      <c r="AB17" s="150">
        <f>SUM(Z17:AA17)</f>
        <v>-78975</v>
      </c>
    </row>
    <row r="18" spans="1:28" ht="16.5" customHeight="1" x14ac:dyDescent="0.3">
      <c r="A18" s="133" t="s">
        <v>281</v>
      </c>
      <c r="B18" s="151"/>
      <c r="D18" s="131"/>
      <c r="E18" s="132"/>
      <c r="F18" s="150">
        <v>0</v>
      </c>
      <c r="G18" s="86"/>
      <c r="H18" s="150">
        <v>0</v>
      </c>
      <c r="I18" s="86"/>
      <c r="J18" s="45">
        <v>0</v>
      </c>
      <c r="K18" s="86"/>
      <c r="L18" s="150">
        <v>0</v>
      </c>
      <c r="M18" s="86"/>
      <c r="N18" s="77">
        <v>0</v>
      </c>
      <c r="O18" s="86"/>
      <c r="P18" s="150">
        <v>-1114000</v>
      </c>
      <c r="Q18" s="86"/>
      <c r="R18" s="77">
        <v>0</v>
      </c>
      <c r="S18" s="86"/>
      <c r="T18" s="150">
        <v>0</v>
      </c>
      <c r="U18" s="86"/>
      <c r="V18" s="150">
        <v>0</v>
      </c>
      <c r="W18" s="86"/>
      <c r="X18" s="45" t="s">
        <v>279</v>
      </c>
      <c r="Y18" s="86"/>
      <c r="Z18" s="150">
        <f>SUM(F18:P18,X18)</f>
        <v>-1114000</v>
      </c>
      <c r="AA18" s="86"/>
      <c r="AB18" s="150">
        <f>SUM(Z18:AA18)</f>
        <v>-1114000</v>
      </c>
    </row>
    <row r="19" spans="1:28" ht="16.5" customHeight="1" x14ac:dyDescent="0.3">
      <c r="A19" s="133" t="s">
        <v>174</v>
      </c>
      <c r="D19" s="131"/>
      <c r="E19" s="132"/>
      <c r="F19" s="152">
        <v>0</v>
      </c>
      <c r="G19" s="150"/>
      <c r="H19" s="152">
        <v>0</v>
      </c>
      <c r="I19" s="150"/>
      <c r="J19" s="46" t="s">
        <v>279</v>
      </c>
      <c r="K19" s="150"/>
      <c r="L19" s="152">
        <v>0</v>
      </c>
      <c r="M19" s="150"/>
      <c r="N19" s="82">
        <v>0</v>
      </c>
      <c r="O19" s="45"/>
      <c r="P19" s="152">
        <v>1839089</v>
      </c>
      <c r="Q19" s="45"/>
      <c r="R19" s="82">
        <v>0</v>
      </c>
      <c r="S19" s="45"/>
      <c r="T19" s="152">
        <v>0</v>
      </c>
      <c r="U19" s="150"/>
      <c r="V19" s="46">
        <v>-249327</v>
      </c>
      <c r="W19" s="150"/>
      <c r="X19" s="152">
        <f t="shared" si="0"/>
        <v>-249327</v>
      </c>
      <c r="Y19" s="150"/>
      <c r="Z19" s="152">
        <f>SUM(F19:P19,X19)</f>
        <v>1589762</v>
      </c>
      <c r="AA19" s="150"/>
      <c r="AB19" s="152">
        <f>SUM(Z19:AA19)</f>
        <v>1589762</v>
      </c>
    </row>
    <row r="20" spans="1:28" ht="16.5" customHeight="1" x14ac:dyDescent="0.3">
      <c r="D20" s="131"/>
      <c r="E20" s="132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ht="16.5" customHeight="1" thickBot="1" x14ac:dyDescent="0.35">
      <c r="A21" s="73" t="s">
        <v>282</v>
      </c>
      <c r="D21" s="131"/>
      <c r="E21" s="132"/>
      <c r="F21" s="153">
        <f>SUM(F14:F19)</f>
        <v>373000</v>
      </c>
      <c r="G21" s="45"/>
      <c r="H21" s="153">
        <f>SUM(H14:H19)</f>
        <v>3680616</v>
      </c>
      <c r="I21" s="45"/>
      <c r="J21" s="153">
        <f>SUM(J14:J19)</f>
        <v>0</v>
      </c>
      <c r="K21" s="45"/>
      <c r="L21" s="153">
        <f>SUM(L14:L19)</f>
        <v>-733976</v>
      </c>
      <c r="M21" s="45"/>
      <c r="N21" s="153">
        <f>SUM(N14:N19)</f>
        <v>40200</v>
      </c>
      <c r="O21" s="45"/>
      <c r="P21" s="153">
        <f>SUM(P14:P19)</f>
        <v>30675012</v>
      </c>
      <c r="Q21" s="45"/>
      <c r="R21" s="153">
        <f>SUM(R14:R19)</f>
        <v>23136</v>
      </c>
      <c r="S21" s="45"/>
      <c r="T21" s="153">
        <f>SUM(T14:T19)</f>
        <v>-16197</v>
      </c>
      <c r="U21" s="45"/>
      <c r="V21" s="153">
        <f>SUM(V14:V19)</f>
        <v>-484037</v>
      </c>
      <c r="W21" s="45"/>
      <c r="X21" s="153">
        <f>SUM(X14:X19)</f>
        <v>-500234</v>
      </c>
      <c r="Y21" s="45"/>
      <c r="Z21" s="153">
        <f>SUM(Z14:Z19)</f>
        <v>33557754</v>
      </c>
      <c r="AA21" s="45"/>
      <c r="AB21" s="153">
        <f>Z21</f>
        <v>33557754</v>
      </c>
    </row>
    <row r="22" spans="1:28" ht="16.5" customHeight="1" thickTop="1" x14ac:dyDescent="0.3">
      <c r="A22" s="73"/>
      <c r="D22" s="131"/>
      <c r="E22" s="132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ht="16.5" customHeight="1" x14ac:dyDescent="0.3">
      <c r="A23" s="73"/>
      <c r="D23" s="154"/>
      <c r="F23" s="37"/>
      <c r="G23" s="145"/>
      <c r="H23" s="37"/>
      <c r="I23" s="138"/>
      <c r="J23" s="138"/>
      <c r="K23" s="138"/>
      <c r="L23" s="138"/>
      <c r="M23" s="138"/>
      <c r="N23" s="37"/>
      <c r="O23" s="147"/>
      <c r="P23" s="37"/>
      <c r="Q23" s="138"/>
      <c r="R23" s="138"/>
      <c r="S23" s="138"/>
      <c r="T23" s="37"/>
      <c r="U23" s="138"/>
      <c r="V23" s="37"/>
      <c r="W23" s="138"/>
      <c r="X23" s="37"/>
      <c r="Y23" s="138"/>
      <c r="Z23" s="138"/>
      <c r="AA23" s="138"/>
      <c r="AB23" s="37"/>
    </row>
    <row r="24" spans="1:28" ht="16.5" customHeight="1" x14ac:dyDescent="0.3">
      <c r="A24" s="73" t="s">
        <v>175</v>
      </c>
      <c r="B24" s="151"/>
      <c r="D24" s="131"/>
      <c r="E24" s="132"/>
      <c r="F24" s="150">
        <v>371334</v>
      </c>
      <c r="G24" s="150"/>
      <c r="H24" s="150">
        <v>2948306</v>
      </c>
      <c r="I24" s="150"/>
      <c r="J24" s="150">
        <v>0</v>
      </c>
      <c r="K24" s="150"/>
      <c r="L24" s="150">
        <v>0</v>
      </c>
      <c r="M24" s="150"/>
      <c r="N24" s="150">
        <v>40200</v>
      </c>
      <c r="O24" s="150"/>
      <c r="P24" s="150">
        <v>16882810</v>
      </c>
      <c r="Q24" s="150"/>
      <c r="R24" s="150">
        <v>23136</v>
      </c>
      <c r="S24" s="150"/>
      <c r="T24" s="150">
        <v>28115</v>
      </c>
      <c r="U24" s="150"/>
      <c r="V24" s="150">
        <v>-957072</v>
      </c>
      <c r="W24" s="150"/>
      <c r="X24" s="150">
        <f>SUM(T24:V24)</f>
        <v>-928957</v>
      </c>
      <c r="Y24" s="150"/>
      <c r="Z24" s="150">
        <f>SUM(F24:R24)+X24</f>
        <v>19336829</v>
      </c>
      <c r="AA24" s="150"/>
      <c r="AB24" s="150">
        <f>SUM(F24:R24,X24)</f>
        <v>19336829</v>
      </c>
    </row>
    <row r="25" spans="1:28" ht="6" customHeight="1" x14ac:dyDescent="0.3">
      <c r="A25" s="73"/>
      <c r="B25" s="151"/>
      <c r="D25" s="131"/>
      <c r="E25" s="132"/>
      <c r="F25" s="150"/>
      <c r="G25" s="150"/>
      <c r="H25" s="150"/>
      <c r="I25" s="150"/>
      <c r="J25" s="150"/>
      <c r="K25" s="150"/>
      <c r="L25" s="150"/>
      <c r="M25" s="150"/>
      <c r="N25" s="77"/>
      <c r="O25" s="150"/>
      <c r="P25" s="77"/>
      <c r="Q25" s="77"/>
      <c r="R25" s="77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</row>
    <row r="26" spans="1:28" ht="16.5" customHeight="1" x14ac:dyDescent="0.3">
      <c r="A26" s="73" t="s">
        <v>172</v>
      </c>
      <c r="B26" s="151"/>
      <c r="D26" s="131"/>
      <c r="E26" s="132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6"/>
      <c r="U26" s="155"/>
      <c r="V26" s="156"/>
      <c r="W26" s="155"/>
      <c r="X26" s="156"/>
      <c r="Y26" s="155"/>
      <c r="Z26" s="155"/>
      <c r="AA26" s="155"/>
      <c r="AB26" s="156"/>
    </row>
    <row r="27" spans="1:28" ht="16.5" customHeight="1" x14ac:dyDescent="0.3">
      <c r="A27" s="133" t="s">
        <v>311</v>
      </c>
      <c r="B27" s="151"/>
      <c r="D27" s="131">
        <v>17</v>
      </c>
      <c r="E27" s="132"/>
      <c r="F27" s="150">
        <v>371334</v>
      </c>
      <c r="G27" s="86"/>
      <c r="H27" s="150">
        <v>6305587</v>
      </c>
      <c r="I27" s="86"/>
      <c r="J27" s="150">
        <v>744762</v>
      </c>
      <c r="K27" s="86"/>
      <c r="L27" s="150">
        <v>0</v>
      </c>
      <c r="M27" s="86"/>
      <c r="N27" s="150">
        <v>0</v>
      </c>
      <c r="O27" s="86"/>
      <c r="P27" s="150">
        <v>0</v>
      </c>
      <c r="Q27" s="77"/>
      <c r="R27" s="150">
        <v>0</v>
      </c>
      <c r="S27" s="86"/>
      <c r="T27" s="150">
        <v>0</v>
      </c>
      <c r="U27" s="86"/>
      <c r="V27" s="150">
        <v>0</v>
      </c>
      <c r="W27" s="86"/>
      <c r="X27" s="150">
        <f>SUM(T27:V27)</f>
        <v>0</v>
      </c>
      <c r="Y27" s="86"/>
      <c r="Z27" s="150">
        <f>SUM(F27:R27)+X27</f>
        <v>7421683</v>
      </c>
      <c r="AA27" s="86"/>
      <c r="AB27" s="150">
        <f>SUM(F27:P27,X27)</f>
        <v>7421683</v>
      </c>
    </row>
    <row r="28" spans="1:28" ht="16.5" customHeight="1" x14ac:dyDescent="0.3">
      <c r="A28" s="133" t="s">
        <v>174</v>
      </c>
      <c r="D28" s="131"/>
      <c r="E28" s="132"/>
      <c r="F28" s="152">
        <v>0</v>
      </c>
      <c r="G28" s="150"/>
      <c r="H28" s="152">
        <v>0</v>
      </c>
      <c r="I28" s="150"/>
      <c r="J28" s="152">
        <v>0</v>
      </c>
      <c r="K28" s="150"/>
      <c r="L28" s="152">
        <v>0</v>
      </c>
      <c r="M28" s="150"/>
      <c r="N28" s="152">
        <v>0</v>
      </c>
      <c r="O28" s="45"/>
      <c r="P28" s="152">
        <f>'7-8 (6m)'!J80</f>
        <v>281520</v>
      </c>
      <c r="Q28" s="77"/>
      <c r="R28" s="152">
        <v>0</v>
      </c>
      <c r="S28" s="45"/>
      <c r="T28" s="152">
        <v>0</v>
      </c>
      <c r="U28" s="150"/>
      <c r="V28" s="46">
        <f>'7-8 (6m)'!J74</f>
        <v>-949</v>
      </c>
      <c r="W28" s="150"/>
      <c r="X28" s="46">
        <f>SUM(T28:V28)</f>
        <v>-949</v>
      </c>
      <c r="Y28" s="150"/>
      <c r="Z28" s="152">
        <f>SUM(F28:R28)+X28</f>
        <v>280571</v>
      </c>
      <c r="AA28" s="150"/>
      <c r="AB28" s="152">
        <f>SUM(F28:P28,X28)</f>
        <v>280571</v>
      </c>
    </row>
    <row r="29" spans="1:28" ht="16.5" customHeight="1" x14ac:dyDescent="0.3">
      <c r="D29" s="131"/>
      <c r="E29" s="132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16.5" customHeight="1" thickBot="1" x14ac:dyDescent="0.35">
      <c r="A30" s="73" t="s">
        <v>283</v>
      </c>
      <c r="D30" s="131"/>
      <c r="E30" s="132"/>
      <c r="F30" s="153">
        <f>SUM(F24:F28)</f>
        <v>742668</v>
      </c>
      <c r="G30" s="45"/>
      <c r="H30" s="153">
        <f>SUM(H24:H28)</f>
        <v>9253893</v>
      </c>
      <c r="I30" s="45"/>
      <c r="J30" s="153">
        <f>SUM(J24:J28)</f>
        <v>744762</v>
      </c>
      <c r="K30" s="45"/>
      <c r="L30" s="153">
        <f>SUM(L24:L28)</f>
        <v>0</v>
      </c>
      <c r="M30" s="45"/>
      <c r="N30" s="153">
        <f>SUM(N24:N28)</f>
        <v>40200</v>
      </c>
      <c r="O30" s="45"/>
      <c r="P30" s="153">
        <f>SUM(P24:P28)</f>
        <v>17164330</v>
      </c>
      <c r="Q30" s="45"/>
      <c r="R30" s="153">
        <f>SUM(R24:R28)</f>
        <v>23136</v>
      </c>
      <c r="S30" s="45"/>
      <c r="T30" s="153">
        <f>SUM(T24:T28)</f>
        <v>28115</v>
      </c>
      <c r="U30" s="45"/>
      <c r="V30" s="153">
        <f>SUM(V24:V28)</f>
        <v>-958021</v>
      </c>
      <c r="W30" s="45"/>
      <c r="X30" s="153">
        <f>SUM(X24:X28)</f>
        <v>-929906</v>
      </c>
      <c r="Y30" s="45"/>
      <c r="Z30" s="153">
        <f>SUM(Z24:Z28)</f>
        <v>27039083</v>
      </c>
      <c r="AA30" s="45"/>
      <c r="AB30" s="153">
        <f>SUM(AB24:AB28)</f>
        <v>27039083</v>
      </c>
    </row>
    <row r="31" spans="1:28" ht="16.5" customHeight="1" thickTop="1" x14ac:dyDescent="0.3">
      <c r="A31" s="73"/>
      <c r="D31" s="131"/>
      <c r="E31" s="132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16.5" customHeight="1" x14ac:dyDescent="0.3">
      <c r="A32" s="73"/>
      <c r="D32" s="131"/>
      <c r="E32" s="132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ht="16.5" customHeight="1" x14ac:dyDescent="0.3">
      <c r="A33" s="73"/>
      <c r="D33" s="131"/>
      <c r="E33" s="132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ht="16.5" customHeight="1" x14ac:dyDescent="0.3">
      <c r="A34" s="73"/>
      <c r="D34" s="131"/>
      <c r="E34" s="132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ht="16.5" customHeight="1" x14ac:dyDescent="0.3">
      <c r="A35" s="73"/>
      <c r="D35" s="131"/>
      <c r="E35" s="132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ht="16.5" customHeight="1" x14ac:dyDescent="0.3">
      <c r="A36" s="73"/>
      <c r="D36" s="131"/>
      <c r="E36" s="132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ht="16.5" customHeight="1" x14ac:dyDescent="0.3">
      <c r="A37" s="73"/>
      <c r="D37" s="131"/>
      <c r="E37" s="132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28" ht="16.5" customHeight="1" x14ac:dyDescent="0.3">
      <c r="A38" s="73"/>
      <c r="D38" s="131"/>
      <c r="E38" s="132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ht="16.5" customHeight="1" x14ac:dyDescent="0.3">
      <c r="A39" s="73"/>
      <c r="D39" s="131"/>
      <c r="E39" s="132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ht="16.5" customHeight="1" x14ac:dyDescent="0.3">
      <c r="A40" s="73"/>
      <c r="D40" s="131"/>
      <c r="E40" s="132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ht="16.5" customHeight="1" x14ac:dyDescent="0.3">
      <c r="A41" s="73"/>
      <c r="D41" s="131"/>
      <c r="E41" s="132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ht="16.5" customHeight="1" x14ac:dyDescent="0.3">
      <c r="A42" s="73"/>
      <c r="D42" s="131"/>
      <c r="E42" s="132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ht="16.5" customHeight="1" x14ac:dyDescent="0.3">
      <c r="A43" s="73"/>
      <c r="D43" s="131"/>
      <c r="E43" s="132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ht="16.5" customHeight="1" x14ac:dyDescent="0.3">
      <c r="A44" s="73"/>
      <c r="D44" s="131"/>
      <c r="E44" s="132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spans="1:28" ht="16.5" customHeight="1" x14ac:dyDescent="0.3">
      <c r="A45" s="73"/>
      <c r="D45" s="131"/>
      <c r="E45" s="132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28" ht="16.5" customHeight="1" x14ac:dyDescent="0.3">
      <c r="A46" s="73"/>
      <c r="D46" s="131"/>
      <c r="E46" s="132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28" ht="16.5" customHeight="1" x14ac:dyDescent="0.3">
      <c r="A47" s="73"/>
      <c r="D47" s="131"/>
      <c r="E47" s="132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28" ht="16.5" customHeight="1" x14ac:dyDescent="0.3">
      <c r="A48" s="73"/>
      <c r="D48" s="131"/>
      <c r="E48" s="132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1:28" ht="16.5" customHeight="1" x14ac:dyDescent="0.3">
      <c r="A49" s="73"/>
      <c r="D49" s="131"/>
      <c r="E49" s="132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1:28" ht="16.5" customHeight="1" x14ac:dyDescent="0.3">
      <c r="A50" s="73"/>
      <c r="D50" s="131"/>
      <c r="E50" s="132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  <row r="51" spans="1:28" ht="21.9" customHeight="1" x14ac:dyDescent="0.3">
      <c r="A51" s="83" t="str">
        <f>'9'!A53</f>
        <v>The accompanying condensed notes to the interim financial information are an integral part of this interim financial information.</v>
      </c>
      <c r="B51" s="83"/>
      <c r="C51" s="83"/>
      <c r="D51" s="83"/>
      <c r="E51" s="84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</row>
    <row r="105" spans="6:10" ht="16.5" customHeight="1" x14ac:dyDescent="0.3">
      <c r="F105" s="131">
        <v>25720009</v>
      </c>
      <c r="J105" s="133">
        <v>25720009</v>
      </c>
    </row>
    <row r="162" spans="6:10" ht="16.5" customHeight="1" x14ac:dyDescent="0.3">
      <c r="F162" s="131">
        <v>35898516</v>
      </c>
      <c r="J162" s="133">
        <v>17179717</v>
      </c>
    </row>
  </sheetData>
  <mergeCells count="3">
    <mergeCell ref="T7:X7"/>
    <mergeCell ref="T8:V8"/>
    <mergeCell ref="N10:P10"/>
  </mergeCells>
  <pageMargins left="0.3" right="0.3" top="0.5" bottom="0.6" header="0.49" footer="0.4"/>
  <pageSetup paperSize="9" scale="65" firstPageNumber="10" fitToWidth="0" fitToHeight="0" orientation="landscape" useFirstPageNumber="1" horizontalDpi="1200" verticalDpi="1200" r:id="rId1"/>
  <headerFooter>
    <oddFooter>&amp;R&amp;"Arial,Regular"&amp;10&amp;P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9BCCC-B02D-40AD-A45F-397E4F1CDEF2}">
  <sheetPr>
    <tabColor rgb="FFCCFFCC"/>
  </sheetPr>
  <dimension ref="A1:L180"/>
  <sheetViews>
    <sheetView zoomScale="115" zoomScaleNormal="115" zoomScaleSheetLayoutView="100" zoomScalePageLayoutView="70" workbookViewId="0">
      <selection activeCell="C8" sqref="C8"/>
    </sheetView>
  </sheetViews>
  <sheetFormatPr defaultColWidth="9.33203125" defaultRowHeight="16.5" customHeight="1" x14ac:dyDescent="0.3"/>
  <cols>
    <col min="1" max="1" width="1.5546875" style="97" customWidth="1"/>
    <col min="2" max="2" width="1.33203125" style="97" customWidth="1"/>
    <col min="3" max="3" width="52.109375" style="97" customWidth="1"/>
    <col min="4" max="4" width="5.5546875" style="109" customWidth="1"/>
    <col min="5" max="5" width="0.5546875" style="97" customWidth="1"/>
    <col min="6" max="6" width="12.33203125" style="98" customWidth="1"/>
    <col min="7" max="7" width="0.5546875" style="97" customWidth="1"/>
    <col min="8" max="8" width="12.33203125" style="98" customWidth="1"/>
    <col min="9" max="9" width="0.5546875" style="109" customWidth="1"/>
    <col min="10" max="10" width="12.33203125" style="98" customWidth="1"/>
    <col min="11" max="11" width="0.5546875" style="97" customWidth="1"/>
    <col min="12" max="12" width="12.33203125" style="98" customWidth="1"/>
    <col min="13" max="16384" width="9.33203125" style="102"/>
  </cols>
  <sheetData>
    <row r="1" spans="1:12" ht="16.5" customHeight="1" x14ac:dyDescent="0.3">
      <c r="A1" s="95" t="s">
        <v>0</v>
      </c>
      <c r="B1" s="95"/>
      <c r="C1" s="95"/>
      <c r="D1" s="96"/>
      <c r="G1" s="99"/>
      <c r="I1" s="100"/>
      <c r="K1" s="99"/>
      <c r="L1" s="101" t="s">
        <v>5</v>
      </c>
    </row>
    <row r="2" spans="1:12" ht="16.5" customHeight="1" x14ac:dyDescent="0.3">
      <c r="A2" s="95" t="s">
        <v>189</v>
      </c>
      <c r="B2" s="95"/>
      <c r="C2" s="95"/>
      <c r="D2" s="96"/>
      <c r="G2" s="99"/>
      <c r="I2" s="100"/>
      <c r="K2" s="99"/>
    </row>
    <row r="3" spans="1:12" ht="16.5" customHeight="1" x14ac:dyDescent="0.3">
      <c r="A3" s="103" t="str">
        <f>+'10'!A3</f>
        <v>For the six-month period ended 30 June 2025</v>
      </c>
      <c r="B3" s="103"/>
      <c r="C3" s="103"/>
      <c r="D3" s="104"/>
      <c r="E3" s="105"/>
      <c r="F3" s="106"/>
      <c r="G3" s="107"/>
      <c r="H3" s="106"/>
      <c r="I3" s="108"/>
      <c r="J3" s="106"/>
      <c r="K3" s="107"/>
      <c r="L3" s="106"/>
    </row>
    <row r="4" spans="1:12" ht="16.5" customHeight="1" x14ac:dyDescent="0.3">
      <c r="G4" s="99"/>
      <c r="I4" s="100"/>
      <c r="K4" s="99"/>
    </row>
    <row r="5" spans="1:12" ht="16.5" customHeight="1" x14ac:dyDescent="0.3">
      <c r="G5" s="99"/>
      <c r="I5" s="100"/>
      <c r="K5" s="99"/>
    </row>
    <row r="6" spans="1:12" ht="16.5" customHeight="1" x14ac:dyDescent="0.3">
      <c r="F6" s="197" t="s">
        <v>2</v>
      </c>
      <c r="G6" s="197"/>
      <c r="H6" s="197"/>
      <c r="I6" s="110"/>
      <c r="J6" s="197" t="s">
        <v>3</v>
      </c>
      <c r="K6" s="197"/>
      <c r="L6" s="197"/>
    </row>
    <row r="7" spans="1:12" ht="16.5" customHeight="1" x14ac:dyDescent="0.3">
      <c r="A7" s="102"/>
      <c r="E7" s="95"/>
      <c r="F7" s="198" t="s">
        <v>4</v>
      </c>
      <c r="G7" s="198"/>
      <c r="H7" s="198"/>
      <c r="I7" s="111"/>
      <c r="J7" s="198" t="s">
        <v>4</v>
      </c>
      <c r="K7" s="198"/>
      <c r="L7" s="198"/>
    </row>
    <row r="8" spans="1:12" ht="16.5" customHeight="1" x14ac:dyDescent="0.3">
      <c r="B8" s="112"/>
      <c r="E8" s="95"/>
      <c r="F8" s="113">
        <v>2025</v>
      </c>
      <c r="G8" s="114"/>
      <c r="H8" s="113">
        <v>2024</v>
      </c>
      <c r="I8" s="114"/>
      <c r="J8" s="113">
        <v>2025</v>
      </c>
      <c r="K8" s="114"/>
      <c r="L8" s="113">
        <v>2024</v>
      </c>
    </row>
    <row r="9" spans="1:12" ht="16.5" customHeight="1" x14ac:dyDescent="0.3">
      <c r="D9" s="104" t="s">
        <v>9</v>
      </c>
      <c r="E9" s="95"/>
      <c r="F9" s="115" t="s">
        <v>10</v>
      </c>
      <c r="G9" s="114"/>
      <c r="H9" s="115" t="s">
        <v>10</v>
      </c>
      <c r="I9" s="114"/>
      <c r="J9" s="115" t="s">
        <v>10</v>
      </c>
      <c r="K9" s="114"/>
      <c r="L9" s="115" t="s">
        <v>10</v>
      </c>
    </row>
    <row r="10" spans="1:12" ht="16.5" customHeight="1" x14ac:dyDescent="0.3">
      <c r="A10" s="95" t="s">
        <v>190</v>
      </c>
      <c r="G10" s="99"/>
      <c r="I10" s="100"/>
      <c r="K10" s="99"/>
    </row>
    <row r="11" spans="1:12" ht="16.5" customHeight="1" x14ac:dyDescent="0.3">
      <c r="A11" s="97" t="s">
        <v>294</v>
      </c>
      <c r="F11" s="98">
        <v>-779254</v>
      </c>
      <c r="G11" s="116"/>
      <c r="H11" s="98">
        <v>1069018</v>
      </c>
      <c r="I11" s="116"/>
      <c r="J11" s="98">
        <v>280423</v>
      </c>
      <c r="K11" s="116"/>
      <c r="L11" s="98">
        <v>1921863</v>
      </c>
    </row>
    <row r="12" spans="1:12" ht="16.5" customHeight="1" x14ac:dyDescent="0.3">
      <c r="A12" s="97" t="s">
        <v>295</v>
      </c>
      <c r="G12" s="116"/>
      <c r="I12" s="116"/>
      <c r="K12" s="116"/>
    </row>
    <row r="13" spans="1:12" ht="16.5" customHeight="1" x14ac:dyDescent="0.3">
      <c r="B13" s="97" t="s">
        <v>310</v>
      </c>
      <c r="G13" s="116"/>
      <c r="I13" s="116"/>
      <c r="K13" s="116"/>
    </row>
    <row r="14" spans="1:12" ht="16.5" customHeight="1" x14ac:dyDescent="0.3">
      <c r="A14" s="97" t="s">
        <v>191</v>
      </c>
      <c r="B14" s="112" t="s">
        <v>192</v>
      </c>
      <c r="F14" s="98">
        <v>1863315</v>
      </c>
      <c r="G14" s="116"/>
      <c r="H14" s="98">
        <v>1894341</v>
      </c>
      <c r="I14" s="116"/>
      <c r="J14" s="98">
        <v>358302</v>
      </c>
      <c r="K14" s="116"/>
      <c r="L14" s="98">
        <v>390820</v>
      </c>
    </row>
    <row r="15" spans="1:12" ht="16.5" customHeight="1" x14ac:dyDescent="0.3">
      <c r="B15" s="112" t="s">
        <v>193</v>
      </c>
      <c r="F15" s="98">
        <v>700994</v>
      </c>
      <c r="G15" s="116"/>
      <c r="H15" s="98">
        <v>169237</v>
      </c>
      <c r="I15" s="116"/>
      <c r="J15" s="98">
        <v>0</v>
      </c>
      <c r="K15" s="116"/>
      <c r="L15" s="98">
        <v>0</v>
      </c>
    </row>
    <row r="16" spans="1:12" ht="16.5" customHeight="1" x14ac:dyDescent="0.3">
      <c r="B16" s="112" t="s">
        <v>194</v>
      </c>
      <c r="F16" s="98">
        <v>-12322</v>
      </c>
      <c r="G16" s="116"/>
      <c r="H16" s="98">
        <v>74309</v>
      </c>
      <c r="I16" s="116"/>
      <c r="J16" s="98">
        <v>-24303</v>
      </c>
      <c r="K16" s="116"/>
      <c r="L16" s="98">
        <v>74309</v>
      </c>
    </row>
    <row r="17" spans="2:12" ht="16.5" customHeight="1" x14ac:dyDescent="0.3">
      <c r="B17" s="112" t="s">
        <v>314</v>
      </c>
      <c r="D17" s="109">
        <v>15</v>
      </c>
      <c r="F17" s="98">
        <v>65674</v>
      </c>
      <c r="G17" s="116"/>
      <c r="H17" s="98" t="s">
        <v>279</v>
      </c>
      <c r="I17" s="116"/>
      <c r="J17" s="98">
        <v>65674</v>
      </c>
      <c r="K17" s="116"/>
      <c r="L17" s="98" t="s">
        <v>279</v>
      </c>
    </row>
    <row r="18" spans="2:12" ht="16.5" customHeight="1" x14ac:dyDescent="0.3">
      <c r="B18" s="112" t="s">
        <v>195</v>
      </c>
      <c r="F18" s="98">
        <v>-306679</v>
      </c>
      <c r="G18" s="116"/>
      <c r="H18" s="98">
        <v>-347562</v>
      </c>
      <c r="I18" s="116"/>
      <c r="J18" s="98">
        <v>-743833</v>
      </c>
      <c r="K18" s="116"/>
      <c r="L18" s="98">
        <v>-729121</v>
      </c>
    </row>
    <row r="19" spans="2:12" ht="16.5" customHeight="1" x14ac:dyDescent="0.3">
      <c r="B19" s="112" t="s">
        <v>196</v>
      </c>
      <c r="D19" s="117">
        <v>19.2</v>
      </c>
      <c r="F19" s="98" t="s">
        <v>279</v>
      </c>
      <c r="G19" s="116"/>
      <c r="H19" s="98">
        <v>0</v>
      </c>
      <c r="I19" s="116"/>
      <c r="J19" s="98">
        <v>-470240</v>
      </c>
      <c r="K19" s="116"/>
      <c r="L19" s="98">
        <v>-1173877</v>
      </c>
    </row>
    <row r="20" spans="2:12" ht="16.5" customHeight="1" x14ac:dyDescent="0.3">
      <c r="B20" s="112" t="s">
        <v>197</v>
      </c>
      <c r="F20" s="98">
        <v>1255913</v>
      </c>
      <c r="G20" s="116"/>
      <c r="H20" s="98">
        <v>1311421</v>
      </c>
      <c r="I20" s="116"/>
      <c r="J20" s="98">
        <v>1045291</v>
      </c>
      <c r="K20" s="116"/>
      <c r="L20" s="98">
        <v>930862</v>
      </c>
    </row>
    <row r="21" spans="2:12" ht="16.5" customHeight="1" x14ac:dyDescent="0.3">
      <c r="B21" s="112" t="s">
        <v>315</v>
      </c>
      <c r="F21" s="98">
        <v>13988</v>
      </c>
      <c r="G21" s="116"/>
      <c r="H21" s="98">
        <v>-2406</v>
      </c>
      <c r="I21" s="116"/>
      <c r="J21" s="98">
        <v>3945</v>
      </c>
      <c r="K21" s="116"/>
      <c r="L21" s="98">
        <v>5056</v>
      </c>
    </row>
    <row r="22" spans="2:12" ht="16.5" customHeight="1" x14ac:dyDescent="0.3">
      <c r="B22" s="112" t="s">
        <v>316</v>
      </c>
      <c r="D22" s="117"/>
      <c r="G22" s="116"/>
      <c r="I22" s="116"/>
      <c r="K22" s="116"/>
    </row>
    <row r="23" spans="2:12" ht="16.5" customHeight="1" x14ac:dyDescent="0.3">
      <c r="B23" s="112"/>
      <c r="C23" s="97" t="s">
        <v>198</v>
      </c>
      <c r="D23" s="109">
        <v>11</v>
      </c>
      <c r="F23" s="98">
        <v>40351</v>
      </c>
      <c r="G23" s="116"/>
      <c r="H23" s="98">
        <v>10211</v>
      </c>
      <c r="I23" s="116"/>
      <c r="J23" s="98">
        <v>0</v>
      </c>
      <c r="K23" s="116"/>
      <c r="L23" s="98">
        <v>0</v>
      </c>
    </row>
    <row r="24" spans="2:12" ht="16.5" customHeight="1" x14ac:dyDescent="0.3">
      <c r="B24" s="112" t="s">
        <v>199</v>
      </c>
      <c r="G24" s="116"/>
      <c r="I24" s="116"/>
      <c r="K24" s="116"/>
    </row>
    <row r="25" spans="2:12" ht="16.5" customHeight="1" x14ac:dyDescent="0.3">
      <c r="B25" s="112"/>
      <c r="C25" s="97" t="s">
        <v>260</v>
      </c>
      <c r="D25" s="109">
        <v>11</v>
      </c>
      <c r="F25" s="98">
        <v>393371</v>
      </c>
      <c r="G25" s="116"/>
      <c r="H25" s="98">
        <v>0</v>
      </c>
      <c r="I25" s="116"/>
      <c r="J25" s="98">
        <v>0</v>
      </c>
      <c r="K25" s="116"/>
      <c r="L25" s="98">
        <v>0</v>
      </c>
    </row>
    <row r="26" spans="2:12" ht="16.5" customHeight="1" x14ac:dyDescent="0.3">
      <c r="B26" s="112" t="s">
        <v>269</v>
      </c>
      <c r="F26" s="98" t="s">
        <v>279</v>
      </c>
      <c r="G26" s="116"/>
      <c r="H26" s="98">
        <v>9007</v>
      </c>
      <c r="I26" s="116"/>
      <c r="J26" s="98">
        <v>0</v>
      </c>
      <c r="K26" s="109"/>
      <c r="L26" s="98">
        <v>0</v>
      </c>
    </row>
    <row r="27" spans="2:12" ht="16.5" customHeight="1" x14ac:dyDescent="0.3">
      <c r="B27" s="112" t="s">
        <v>284</v>
      </c>
      <c r="D27" s="109">
        <v>12</v>
      </c>
      <c r="F27" s="98">
        <v>90982</v>
      </c>
      <c r="G27" s="116"/>
      <c r="H27" s="98">
        <v>2135</v>
      </c>
      <c r="I27" s="116"/>
      <c r="J27" s="98">
        <v>0</v>
      </c>
      <c r="K27" s="109"/>
      <c r="L27" s="98">
        <v>0</v>
      </c>
    </row>
    <row r="28" spans="2:12" ht="16.5" customHeight="1" x14ac:dyDescent="0.3">
      <c r="B28" s="112" t="s">
        <v>305</v>
      </c>
      <c r="F28" s="98">
        <v>0</v>
      </c>
      <c r="G28" s="116"/>
      <c r="H28" s="98">
        <v>0</v>
      </c>
      <c r="I28" s="116"/>
      <c r="J28" s="98">
        <v>15387</v>
      </c>
      <c r="K28" s="109"/>
      <c r="L28" s="98">
        <v>0</v>
      </c>
    </row>
    <row r="29" spans="2:12" ht="16.5" customHeight="1" x14ac:dyDescent="0.3">
      <c r="B29" s="112" t="s">
        <v>306</v>
      </c>
      <c r="D29" s="109">
        <v>12</v>
      </c>
      <c r="F29" s="98">
        <v>11667</v>
      </c>
      <c r="G29" s="116"/>
      <c r="H29" s="98">
        <v>0</v>
      </c>
      <c r="I29" s="116"/>
      <c r="J29" s="98">
        <v>0</v>
      </c>
      <c r="K29" s="109"/>
      <c r="L29" s="98">
        <v>0</v>
      </c>
    </row>
    <row r="30" spans="2:12" ht="16.5" customHeight="1" x14ac:dyDescent="0.3">
      <c r="B30" s="112" t="s">
        <v>271</v>
      </c>
      <c r="F30" s="98">
        <v>2313</v>
      </c>
      <c r="G30" s="116"/>
      <c r="H30" s="98">
        <v>144070</v>
      </c>
      <c r="I30" s="116"/>
      <c r="J30" s="98">
        <v>0</v>
      </c>
      <c r="K30" s="109"/>
      <c r="L30" s="98">
        <v>0</v>
      </c>
    </row>
    <row r="31" spans="2:12" ht="16.5" customHeight="1" x14ac:dyDescent="0.3">
      <c r="B31" s="112" t="s">
        <v>200</v>
      </c>
      <c r="F31" s="98">
        <v>46682</v>
      </c>
      <c r="G31" s="116"/>
      <c r="H31" s="98">
        <v>-180298</v>
      </c>
      <c r="I31" s="116"/>
      <c r="J31" s="98">
        <v>107837</v>
      </c>
      <c r="K31" s="116"/>
      <c r="L31" s="98">
        <v>-173585</v>
      </c>
    </row>
    <row r="32" spans="2:12" ht="16.5" customHeight="1" x14ac:dyDescent="0.3">
      <c r="B32" s="112" t="s">
        <v>285</v>
      </c>
      <c r="F32" s="98" t="s">
        <v>279</v>
      </c>
      <c r="G32" s="116"/>
      <c r="H32" s="98">
        <v>-10515</v>
      </c>
      <c r="I32" s="116"/>
      <c r="J32" s="98">
        <v>0</v>
      </c>
      <c r="K32" s="116"/>
      <c r="L32" s="98">
        <v>-5614</v>
      </c>
    </row>
    <row r="33" spans="1:12" ht="16.5" customHeight="1" x14ac:dyDescent="0.3">
      <c r="B33" s="112" t="s">
        <v>201</v>
      </c>
      <c r="G33" s="116"/>
      <c r="I33" s="116"/>
      <c r="K33" s="116"/>
    </row>
    <row r="34" spans="1:12" ht="16.5" customHeight="1" x14ac:dyDescent="0.3">
      <c r="B34" s="112"/>
      <c r="C34" s="97" t="s">
        <v>261</v>
      </c>
      <c r="D34" s="117">
        <v>19.7</v>
      </c>
      <c r="F34" s="106" t="s">
        <v>279</v>
      </c>
      <c r="G34" s="116"/>
      <c r="H34" s="106">
        <v>0</v>
      </c>
      <c r="I34" s="116"/>
      <c r="J34" s="106">
        <v>-21658</v>
      </c>
      <c r="K34" s="116"/>
      <c r="L34" s="106">
        <v>-23079</v>
      </c>
    </row>
    <row r="35" spans="1:12" ht="16.5" customHeight="1" x14ac:dyDescent="0.3">
      <c r="B35" s="112"/>
      <c r="G35" s="116"/>
      <c r="I35" s="116"/>
      <c r="K35" s="116"/>
    </row>
    <row r="36" spans="1:12" ht="16.5" customHeight="1" x14ac:dyDescent="0.3">
      <c r="B36" s="97" t="s">
        <v>202</v>
      </c>
      <c r="F36" s="98">
        <f>SUM(F11:F35)</f>
        <v>3386995</v>
      </c>
      <c r="G36" s="102"/>
      <c r="H36" s="98">
        <f>SUM(H11:H35)</f>
        <v>4142968</v>
      </c>
      <c r="I36" s="99"/>
      <c r="J36" s="98">
        <f>SUM(J11:J35)</f>
        <v>616825</v>
      </c>
      <c r="K36" s="98"/>
      <c r="L36" s="98">
        <f>SUM(L11:L35)</f>
        <v>1217634</v>
      </c>
    </row>
    <row r="37" spans="1:12" ht="16.5" customHeight="1" x14ac:dyDescent="0.3">
      <c r="B37" s="97" t="s">
        <v>203</v>
      </c>
      <c r="D37" s="96"/>
      <c r="E37" s="95"/>
      <c r="G37" s="99"/>
      <c r="I37" s="118"/>
      <c r="J37" s="119"/>
      <c r="K37" s="120"/>
      <c r="L37" s="119"/>
    </row>
    <row r="38" spans="1:12" ht="16.5" customHeight="1" x14ac:dyDescent="0.3">
      <c r="B38" s="102"/>
      <c r="C38" s="112" t="s">
        <v>204</v>
      </c>
      <c r="D38" s="96"/>
      <c r="E38" s="95"/>
      <c r="F38" s="121">
        <v>547906</v>
      </c>
      <c r="G38" s="118"/>
      <c r="H38" s="121">
        <v>-530133</v>
      </c>
      <c r="I38" s="118"/>
      <c r="J38" s="121">
        <v>-6316</v>
      </c>
      <c r="K38" s="118"/>
      <c r="L38" s="121">
        <v>473427</v>
      </c>
    </row>
    <row r="39" spans="1:12" ht="16.5" customHeight="1" x14ac:dyDescent="0.3">
      <c r="B39" s="102"/>
      <c r="C39" s="112" t="s">
        <v>205</v>
      </c>
      <c r="D39" s="96"/>
      <c r="E39" s="95"/>
      <c r="F39" s="121">
        <v>83324</v>
      </c>
      <c r="G39" s="118"/>
      <c r="H39" s="121">
        <v>-113053</v>
      </c>
      <c r="I39" s="118"/>
      <c r="J39" s="121">
        <v>0</v>
      </c>
      <c r="K39" s="118"/>
      <c r="L39" s="121" t="s">
        <v>279</v>
      </c>
    </row>
    <row r="40" spans="1:12" ht="16.5" customHeight="1" x14ac:dyDescent="0.3">
      <c r="B40" s="102"/>
      <c r="C40" s="112" t="s">
        <v>206</v>
      </c>
      <c r="D40" s="96"/>
      <c r="E40" s="95"/>
      <c r="F40" s="121">
        <v>369</v>
      </c>
      <c r="G40" s="118"/>
      <c r="H40" s="121">
        <v>-261374</v>
      </c>
      <c r="I40" s="118"/>
      <c r="J40" s="121">
        <v>0</v>
      </c>
      <c r="K40" s="118"/>
      <c r="L40" s="121">
        <v>0</v>
      </c>
    </row>
    <row r="41" spans="1:12" ht="16.5" customHeight="1" x14ac:dyDescent="0.3">
      <c r="B41" s="102"/>
      <c r="C41" s="112" t="s">
        <v>207</v>
      </c>
      <c r="D41" s="96"/>
      <c r="E41" s="95"/>
      <c r="F41" s="121">
        <v>-415226</v>
      </c>
      <c r="G41" s="118"/>
      <c r="H41" s="121">
        <v>553020</v>
      </c>
      <c r="I41" s="118"/>
      <c r="J41" s="121">
        <v>-213308</v>
      </c>
      <c r="K41" s="118"/>
      <c r="L41" s="121">
        <v>41648</v>
      </c>
    </row>
    <row r="42" spans="1:12" ht="16.5" customHeight="1" x14ac:dyDescent="0.3">
      <c r="B42" s="102"/>
      <c r="C42" s="112" t="s">
        <v>208</v>
      </c>
      <c r="D42" s="96"/>
      <c r="E42" s="95"/>
      <c r="F42" s="121">
        <v>461212</v>
      </c>
      <c r="G42" s="118"/>
      <c r="H42" s="121">
        <v>-630776</v>
      </c>
      <c r="I42" s="118"/>
      <c r="J42" s="121">
        <v>61446</v>
      </c>
      <c r="K42" s="118"/>
      <c r="L42" s="121">
        <v>-19119</v>
      </c>
    </row>
    <row r="43" spans="1:12" ht="16.5" customHeight="1" x14ac:dyDescent="0.3">
      <c r="B43" s="102"/>
      <c r="C43" s="112" t="s">
        <v>209</v>
      </c>
      <c r="D43" s="96"/>
      <c r="E43" s="95"/>
      <c r="F43" s="121">
        <v>60387</v>
      </c>
      <c r="G43" s="118"/>
      <c r="H43" s="121">
        <v>-66003</v>
      </c>
      <c r="I43" s="118"/>
      <c r="J43" s="121">
        <v>0</v>
      </c>
      <c r="K43" s="118"/>
      <c r="L43" s="121">
        <v>-115</v>
      </c>
    </row>
    <row r="44" spans="1:12" ht="16.5" customHeight="1" x14ac:dyDescent="0.3">
      <c r="B44" s="102"/>
      <c r="C44" s="112" t="s">
        <v>210</v>
      </c>
      <c r="D44" s="96"/>
      <c r="E44" s="95"/>
      <c r="F44" s="121">
        <v>405912</v>
      </c>
      <c r="G44" s="118"/>
      <c r="H44" s="121">
        <v>580710</v>
      </c>
      <c r="I44" s="118"/>
      <c r="J44" s="121">
        <v>104472</v>
      </c>
      <c r="K44" s="118"/>
      <c r="L44" s="121">
        <v>-53322</v>
      </c>
    </row>
    <row r="45" spans="1:12" ht="16.5" customHeight="1" x14ac:dyDescent="0.3">
      <c r="B45" s="102"/>
      <c r="C45" s="112" t="s">
        <v>211</v>
      </c>
      <c r="D45" s="96"/>
      <c r="E45" s="95"/>
      <c r="F45" s="121">
        <v>-92669</v>
      </c>
      <c r="G45" s="118"/>
      <c r="H45" s="121">
        <v>330443</v>
      </c>
      <c r="I45" s="118"/>
      <c r="J45" s="121">
        <v>20639</v>
      </c>
      <c r="K45" s="118"/>
      <c r="L45" s="121">
        <v>-69318</v>
      </c>
    </row>
    <row r="46" spans="1:12" ht="16.5" customHeight="1" x14ac:dyDescent="0.3">
      <c r="B46" s="102"/>
      <c r="C46" s="112" t="s">
        <v>212</v>
      </c>
      <c r="D46" s="96"/>
      <c r="E46" s="95"/>
      <c r="F46" s="122">
        <v>50629</v>
      </c>
      <c r="G46" s="118"/>
      <c r="H46" s="122">
        <v>4670</v>
      </c>
      <c r="I46" s="118"/>
      <c r="J46" s="122">
        <v>-499</v>
      </c>
      <c r="K46" s="116"/>
      <c r="L46" s="122" t="s">
        <v>279</v>
      </c>
    </row>
    <row r="47" spans="1:12" ht="16.5" customHeight="1" x14ac:dyDescent="0.3">
      <c r="B47" s="102"/>
      <c r="C47" s="112"/>
      <c r="D47" s="96"/>
      <c r="E47" s="95"/>
      <c r="F47" s="119"/>
      <c r="G47" s="118"/>
      <c r="H47" s="119"/>
    </row>
    <row r="48" spans="1:12" ht="16.5" customHeight="1" x14ac:dyDescent="0.3">
      <c r="A48" s="102"/>
      <c r="B48" s="97" t="s">
        <v>213</v>
      </c>
      <c r="C48" s="102"/>
      <c r="D48" s="96"/>
      <c r="E48" s="95"/>
      <c r="F48" s="121">
        <f>SUM(F36,F38:F46)</f>
        <v>4488839</v>
      </c>
      <c r="G48" s="121"/>
      <c r="H48" s="121">
        <f>SUM(H36,H38:H46)</f>
        <v>4010472</v>
      </c>
      <c r="I48" s="118"/>
      <c r="J48" s="121">
        <f>SUM(J36:J46)</f>
        <v>583259</v>
      </c>
      <c r="K48" s="120"/>
      <c r="L48" s="121">
        <f>SUM(L36:L46)</f>
        <v>1590835</v>
      </c>
    </row>
    <row r="49" spans="1:12" ht="16.5" customHeight="1" x14ac:dyDescent="0.3">
      <c r="A49" s="102"/>
      <c r="C49" s="112" t="s">
        <v>214</v>
      </c>
      <c r="D49" s="96"/>
      <c r="E49" s="95"/>
      <c r="F49" s="122">
        <v>-88871</v>
      </c>
      <c r="G49" s="121"/>
      <c r="H49" s="122">
        <v>-149638</v>
      </c>
      <c r="I49" s="118"/>
      <c r="J49" s="122">
        <v>-16110</v>
      </c>
      <c r="K49" s="120"/>
      <c r="L49" s="122">
        <v>-22172</v>
      </c>
    </row>
    <row r="50" spans="1:12" ht="16.5" customHeight="1" x14ac:dyDescent="0.3">
      <c r="A50" s="102"/>
      <c r="D50" s="96"/>
      <c r="E50" s="95"/>
      <c r="F50" s="119"/>
      <c r="G50" s="118"/>
      <c r="H50" s="119"/>
      <c r="I50" s="120"/>
      <c r="J50" s="119"/>
      <c r="K50" s="118"/>
      <c r="L50" s="119"/>
    </row>
    <row r="51" spans="1:12" ht="16.5" customHeight="1" x14ac:dyDescent="0.3">
      <c r="A51" s="95" t="s">
        <v>292</v>
      </c>
      <c r="B51" s="95"/>
      <c r="C51" s="95"/>
      <c r="D51" s="96"/>
      <c r="E51" s="121"/>
      <c r="F51" s="122">
        <f>SUM(F48:F49)</f>
        <v>4399968</v>
      </c>
      <c r="G51" s="121"/>
      <c r="H51" s="122">
        <f>SUM(H48:H49)</f>
        <v>3860834</v>
      </c>
      <c r="I51" s="121"/>
      <c r="J51" s="122">
        <f>SUM(J48:J49)</f>
        <v>567149</v>
      </c>
      <c r="K51" s="121"/>
      <c r="L51" s="122">
        <f>SUM(L48:L49)</f>
        <v>1568663</v>
      </c>
    </row>
    <row r="52" spans="1:12" ht="16.5" customHeight="1" x14ac:dyDescent="0.3">
      <c r="A52" s="95"/>
      <c r="B52" s="95"/>
      <c r="C52" s="95"/>
      <c r="D52" s="96"/>
      <c r="E52" s="121"/>
      <c r="F52" s="121"/>
      <c r="G52" s="121"/>
      <c r="H52" s="121"/>
      <c r="I52" s="120"/>
      <c r="J52" s="121"/>
      <c r="K52" s="118"/>
      <c r="L52" s="121"/>
    </row>
    <row r="53" spans="1:12" ht="16.5" customHeight="1" x14ac:dyDescent="0.3">
      <c r="A53" s="95"/>
      <c r="B53" s="95"/>
      <c r="C53" s="95"/>
      <c r="D53" s="96"/>
      <c r="E53" s="121"/>
      <c r="F53" s="121"/>
      <c r="G53" s="121"/>
      <c r="H53" s="121"/>
      <c r="I53" s="120"/>
      <c r="J53" s="121"/>
      <c r="K53" s="118"/>
      <c r="L53" s="121"/>
    </row>
    <row r="54" spans="1:12" ht="16.5" customHeight="1" x14ac:dyDescent="0.3">
      <c r="A54" s="95"/>
      <c r="B54" s="95"/>
      <c r="C54" s="95"/>
      <c r="D54" s="96"/>
      <c r="E54" s="121"/>
      <c r="F54" s="121"/>
      <c r="G54" s="121"/>
      <c r="H54" s="121"/>
      <c r="I54" s="120"/>
      <c r="J54" s="121"/>
      <c r="K54" s="118"/>
      <c r="L54" s="121"/>
    </row>
    <row r="55" spans="1:12" ht="16.5" customHeight="1" x14ac:dyDescent="0.3">
      <c r="A55" s="95"/>
      <c r="B55" s="95"/>
      <c r="C55" s="95"/>
      <c r="D55" s="96"/>
      <c r="E55" s="121"/>
      <c r="F55" s="121"/>
      <c r="G55" s="121"/>
      <c r="H55" s="121"/>
      <c r="I55" s="120"/>
      <c r="J55" s="121"/>
      <c r="K55" s="118"/>
      <c r="L55" s="121"/>
    </row>
    <row r="56" spans="1:12" ht="16.5" customHeight="1" x14ac:dyDescent="0.3">
      <c r="A56" s="95"/>
      <c r="B56" s="95"/>
      <c r="C56" s="95"/>
      <c r="D56" s="96"/>
      <c r="E56" s="121"/>
      <c r="F56" s="121"/>
      <c r="G56" s="121"/>
      <c r="H56" s="121"/>
      <c r="I56" s="120"/>
      <c r="J56" s="121"/>
      <c r="K56" s="118"/>
      <c r="L56" s="121"/>
    </row>
    <row r="57" spans="1:12" ht="16.5" customHeight="1" x14ac:dyDescent="0.3">
      <c r="A57" s="95"/>
      <c r="B57" s="95"/>
      <c r="C57" s="95"/>
      <c r="D57" s="96"/>
      <c r="E57" s="121"/>
      <c r="F57" s="121"/>
      <c r="G57" s="121"/>
      <c r="H57" s="121"/>
      <c r="I57" s="120"/>
      <c r="J57" s="121"/>
      <c r="K57" s="118"/>
      <c r="L57" s="121"/>
    </row>
    <row r="58" spans="1:12" ht="16.5" customHeight="1" x14ac:dyDescent="0.3">
      <c r="A58" s="95"/>
      <c r="B58" s="95"/>
      <c r="C58" s="95"/>
      <c r="D58" s="96"/>
      <c r="E58" s="121"/>
      <c r="F58" s="121"/>
      <c r="G58" s="121"/>
      <c r="H58" s="121"/>
      <c r="I58" s="120"/>
      <c r="J58" s="121"/>
      <c r="K58" s="118"/>
      <c r="L58" s="121"/>
    </row>
    <row r="59" spans="1:12" ht="17.100000000000001" customHeight="1" x14ac:dyDescent="0.3">
      <c r="A59" s="95"/>
      <c r="B59" s="95"/>
      <c r="C59" s="95"/>
      <c r="D59" s="96"/>
      <c r="E59" s="121"/>
      <c r="F59" s="121"/>
      <c r="G59" s="121"/>
      <c r="H59" s="121"/>
      <c r="I59" s="120"/>
      <c r="J59" s="121"/>
      <c r="K59" s="118"/>
      <c r="L59" s="121"/>
    </row>
    <row r="60" spans="1:12" ht="22.35" customHeight="1" x14ac:dyDescent="0.3">
      <c r="A60" s="199" t="str">
        <f>'10'!A51</f>
        <v>The accompanying condensed notes to the interim financial information are an integral part of this interim financial information.</v>
      </c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</row>
    <row r="61" spans="1:12" ht="16.5" customHeight="1" x14ac:dyDescent="0.3">
      <c r="A61" s="95" t="str">
        <f>+A1</f>
        <v>Energy Absolute Public Company Limited</v>
      </c>
      <c r="B61" s="95"/>
      <c r="C61" s="95"/>
      <c r="D61" s="96"/>
      <c r="G61" s="99"/>
      <c r="I61" s="100"/>
      <c r="K61" s="99"/>
      <c r="L61" s="101" t="s">
        <v>5</v>
      </c>
    </row>
    <row r="62" spans="1:12" ht="16.5" customHeight="1" x14ac:dyDescent="0.3">
      <c r="A62" s="95" t="str">
        <f>A2</f>
        <v xml:space="preserve">Statement of Cash Flows </v>
      </c>
      <c r="B62" s="95"/>
      <c r="C62" s="95"/>
      <c r="D62" s="96"/>
      <c r="G62" s="99"/>
      <c r="I62" s="100"/>
      <c r="K62" s="99"/>
    </row>
    <row r="63" spans="1:12" ht="16.5" customHeight="1" x14ac:dyDescent="0.3">
      <c r="A63" s="103" t="str">
        <f>+A3</f>
        <v>For the six-month period ended 30 June 2025</v>
      </c>
      <c r="B63" s="103"/>
      <c r="C63" s="103"/>
      <c r="D63" s="104"/>
      <c r="E63" s="105"/>
      <c r="F63" s="106"/>
      <c r="G63" s="107"/>
      <c r="H63" s="106"/>
      <c r="I63" s="108"/>
      <c r="J63" s="106"/>
      <c r="K63" s="107"/>
      <c r="L63" s="106"/>
    </row>
    <row r="64" spans="1:12" ht="16.5" customHeight="1" x14ac:dyDescent="0.3">
      <c r="A64" s="95"/>
      <c r="B64" s="95"/>
      <c r="C64" s="95"/>
      <c r="D64" s="96"/>
      <c r="G64" s="99"/>
      <c r="I64" s="100"/>
      <c r="K64" s="99"/>
    </row>
    <row r="65" spans="1:12" ht="16.5" customHeight="1" x14ac:dyDescent="0.3">
      <c r="A65" s="95"/>
      <c r="B65" s="95"/>
      <c r="C65" s="95"/>
      <c r="D65" s="96"/>
      <c r="G65" s="99"/>
      <c r="I65" s="100"/>
      <c r="K65" s="99"/>
    </row>
    <row r="66" spans="1:12" ht="16.5" customHeight="1" x14ac:dyDescent="0.3">
      <c r="F66" s="197" t="s">
        <v>2</v>
      </c>
      <c r="G66" s="197"/>
      <c r="H66" s="197"/>
      <c r="I66" s="110"/>
      <c r="J66" s="197" t="s">
        <v>3</v>
      </c>
      <c r="K66" s="197"/>
      <c r="L66" s="197"/>
    </row>
    <row r="67" spans="1:12" ht="16.5" customHeight="1" x14ac:dyDescent="0.3">
      <c r="A67" s="102"/>
      <c r="E67" s="95"/>
      <c r="F67" s="198" t="s">
        <v>4</v>
      </c>
      <c r="G67" s="198"/>
      <c r="H67" s="198"/>
      <c r="I67" s="111"/>
      <c r="J67" s="198" t="s">
        <v>4</v>
      </c>
      <c r="K67" s="198"/>
      <c r="L67" s="198"/>
    </row>
    <row r="68" spans="1:12" ht="16.5" customHeight="1" x14ac:dyDescent="0.3">
      <c r="E68" s="95"/>
      <c r="F68" s="113">
        <v>2025</v>
      </c>
      <c r="G68" s="114"/>
      <c r="H68" s="113">
        <v>2024</v>
      </c>
      <c r="I68" s="114"/>
      <c r="J68" s="113">
        <v>2025</v>
      </c>
      <c r="K68" s="114"/>
      <c r="L68" s="113">
        <v>2024</v>
      </c>
    </row>
    <row r="69" spans="1:12" ht="16.5" customHeight="1" x14ac:dyDescent="0.3">
      <c r="D69" s="104" t="s">
        <v>9</v>
      </c>
      <c r="E69" s="95"/>
      <c r="F69" s="115" t="s">
        <v>10</v>
      </c>
      <c r="G69" s="114"/>
      <c r="H69" s="115" t="s">
        <v>10</v>
      </c>
      <c r="I69" s="114"/>
      <c r="J69" s="115" t="s">
        <v>10</v>
      </c>
      <c r="K69" s="114"/>
      <c r="L69" s="115" t="s">
        <v>10</v>
      </c>
    </row>
    <row r="70" spans="1:12" ht="16.5" customHeight="1" x14ac:dyDescent="0.3">
      <c r="A70" s="95" t="s">
        <v>215</v>
      </c>
      <c r="E70" s="95"/>
      <c r="F70" s="119"/>
      <c r="G70" s="118"/>
      <c r="H70" s="119"/>
      <c r="I70" s="120"/>
      <c r="J70" s="119"/>
      <c r="K70" s="118"/>
      <c r="L70" s="119"/>
    </row>
    <row r="71" spans="1:12" ht="16.5" customHeight="1" x14ac:dyDescent="0.3">
      <c r="A71" s="97" t="s">
        <v>23</v>
      </c>
      <c r="D71" s="96"/>
      <c r="E71" s="95"/>
      <c r="F71" s="121">
        <v>-596785</v>
      </c>
      <c r="G71" s="118"/>
      <c r="H71" s="121">
        <v>-913</v>
      </c>
      <c r="I71" s="118"/>
      <c r="J71" s="98">
        <v>-94938</v>
      </c>
      <c r="K71" s="118"/>
      <c r="L71" s="98">
        <v>0</v>
      </c>
    </row>
    <row r="72" spans="1:12" ht="16.5" customHeight="1" x14ac:dyDescent="0.3">
      <c r="A72" s="97" t="s">
        <v>216</v>
      </c>
      <c r="D72" s="117">
        <v>19.5</v>
      </c>
      <c r="E72" s="95"/>
      <c r="F72" s="121">
        <v>240000</v>
      </c>
      <c r="G72" s="118"/>
      <c r="H72" s="121">
        <v>0</v>
      </c>
      <c r="I72" s="118"/>
      <c r="J72" s="121">
        <v>5215141</v>
      </c>
      <c r="K72" s="118"/>
      <c r="L72" s="121">
        <v>910000</v>
      </c>
    </row>
    <row r="73" spans="1:12" ht="16.5" customHeight="1" x14ac:dyDescent="0.3">
      <c r="A73" s="97" t="s">
        <v>217</v>
      </c>
      <c r="D73" s="117">
        <v>19.5</v>
      </c>
      <c r="E73" s="95"/>
      <c r="F73" s="98">
        <v>-240000</v>
      </c>
      <c r="G73" s="118"/>
      <c r="H73" s="98">
        <v>0</v>
      </c>
      <c r="I73" s="118"/>
      <c r="J73" s="98">
        <v>-1798852</v>
      </c>
      <c r="K73" s="118"/>
      <c r="L73" s="98">
        <v>-3124000</v>
      </c>
    </row>
    <row r="74" spans="1:12" ht="16.5" customHeight="1" x14ac:dyDescent="0.3">
      <c r="A74" s="97" t="s">
        <v>218</v>
      </c>
      <c r="D74" s="117">
        <v>19.5</v>
      </c>
      <c r="E74" s="95"/>
      <c r="F74" s="98" t="s">
        <v>279</v>
      </c>
      <c r="G74" s="118"/>
      <c r="H74" s="98">
        <v>0</v>
      </c>
      <c r="I74" s="118"/>
      <c r="J74" s="98">
        <v>104000</v>
      </c>
      <c r="K74" s="102"/>
      <c r="L74" s="98">
        <v>2319340</v>
      </c>
    </row>
    <row r="75" spans="1:12" ht="16.5" customHeight="1" x14ac:dyDescent="0.3">
      <c r="A75" s="97" t="s">
        <v>219</v>
      </c>
      <c r="D75" s="117">
        <v>19.5</v>
      </c>
      <c r="E75" s="95"/>
      <c r="F75" s="98" t="s">
        <v>279</v>
      </c>
      <c r="G75" s="118"/>
      <c r="H75" s="98">
        <v>0</v>
      </c>
      <c r="I75" s="118"/>
      <c r="J75" s="98">
        <v>-13951751</v>
      </c>
      <c r="K75" s="102"/>
      <c r="L75" s="98">
        <v>-928900</v>
      </c>
    </row>
    <row r="76" spans="1:12" ht="16.5" customHeight="1" x14ac:dyDescent="0.3">
      <c r="A76" s="97" t="s">
        <v>286</v>
      </c>
      <c r="D76" s="117"/>
      <c r="E76" s="95"/>
      <c r="G76" s="118"/>
      <c r="I76" s="118"/>
      <c r="K76" s="102"/>
    </row>
    <row r="77" spans="1:12" ht="16.5" customHeight="1" x14ac:dyDescent="0.3">
      <c r="B77" s="97" t="s">
        <v>287</v>
      </c>
      <c r="D77" s="117"/>
      <c r="E77" s="95"/>
      <c r="F77" s="98" t="s">
        <v>279</v>
      </c>
      <c r="G77" s="118"/>
      <c r="H77" s="121">
        <v>-123850</v>
      </c>
      <c r="I77" s="118"/>
      <c r="J77" s="98">
        <v>0</v>
      </c>
      <c r="K77" s="102"/>
      <c r="L77" s="121">
        <v>0</v>
      </c>
    </row>
    <row r="78" spans="1:12" ht="16.5" customHeight="1" x14ac:dyDescent="0.3">
      <c r="A78" s="97" t="s">
        <v>220</v>
      </c>
      <c r="D78" s="109">
        <v>11</v>
      </c>
      <c r="E78" s="95"/>
      <c r="F78" s="121" t="s">
        <v>279</v>
      </c>
      <c r="G78" s="118"/>
      <c r="H78" s="121">
        <v>0</v>
      </c>
      <c r="I78" s="118"/>
      <c r="J78" s="121">
        <v>-1590003</v>
      </c>
      <c r="K78" s="118"/>
      <c r="L78" s="121">
        <v>-124000</v>
      </c>
    </row>
    <row r="79" spans="1:12" ht="16.5" customHeight="1" x14ac:dyDescent="0.3">
      <c r="A79" s="97" t="s">
        <v>222</v>
      </c>
      <c r="E79" s="95"/>
      <c r="F79" s="121" t="s">
        <v>279</v>
      </c>
      <c r="G79" s="118"/>
      <c r="H79" s="121">
        <v>-354278</v>
      </c>
      <c r="I79" s="118"/>
      <c r="J79" s="121">
        <v>0</v>
      </c>
      <c r="K79" s="118"/>
      <c r="L79" s="121">
        <v>0</v>
      </c>
    </row>
    <row r="80" spans="1:12" ht="16.5" customHeight="1" x14ac:dyDescent="0.3">
      <c r="A80" s="97" t="s">
        <v>221</v>
      </c>
      <c r="D80" s="109">
        <v>11</v>
      </c>
      <c r="E80" s="95"/>
      <c r="F80" s="121">
        <v>502608</v>
      </c>
      <c r="G80" s="118"/>
      <c r="H80" s="121" t="s">
        <v>279</v>
      </c>
      <c r="I80" s="118"/>
      <c r="J80" s="121" t="s">
        <v>279</v>
      </c>
      <c r="K80" s="118"/>
      <c r="L80" s="121" t="s">
        <v>279</v>
      </c>
    </row>
    <row r="81" spans="1:12" ht="16.5" customHeight="1" x14ac:dyDescent="0.3">
      <c r="A81" s="97" t="s">
        <v>223</v>
      </c>
      <c r="D81" s="109">
        <v>11</v>
      </c>
      <c r="E81" s="95"/>
      <c r="F81" s="121">
        <v>-32000</v>
      </c>
      <c r="G81" s="118"/>
      <c r="H81" s="121">
        <v>-74998</v>
      </c>
      <c r="I81" s="118"/>
      <c r="J81" s="121">
        <v>-32000</v>
      </c>
      <c r="K81" s="118"/>
      <c r="L81" s="121">
        <v>-74998</v>
      </c>
    </row>
    <row r="82" spans="1:12" ht="16.5" customHeight="1" x14ac:dyDescent="0.3">
      <c r="A82" s="97" t="s">
        <v>224</v>
      </c>
      <c r="E82" s="95"/>
      <c r="F82" s="121" t="s">
        <v>279</v>
      </c>
      <c r="G82" s="118"/>
      <c r="H82" s="121">
        <v>20000</v>
      </c>
      <c r="I82" s="118"/>
      <c r="J82" s="121">
        <v>0</v>
      </c>
      <c r="K82" s="118"/>
      <c r="L82" s="121">
        <v>20000</v>
      </c>
    </row>
    <row r="83" spans="1:12" ht="16.5" customHeight="1" x14ac:dyDescent="0.3">
      <c r="A83" s="97" t="s">
        <v>262</v>
      </c>
      <c r="E83" s="95"/>
      <c r="F83" s="121">
        <v>-60778</v>
      </c>
      <c r="G83" s="118"/>
      <c r="H83" s="121" t="s">
        <v>279</v>
      </c>
      <c r="I83" s="118"/>
      <c r="J83" s="121">
        <v>0</v>
      </c>
      <c r="K83" s="118"/>
      <c r="L83" s="121" t="s">
        <v>279</v>
      </c>
    </row>
    <row r="84" spans="1:12" ht="16.5" customHeight="1" x14ac:dyDescent="0.3">
      <c r="A84" s="97" t="s">
        <v>225</v>
      </c>
      <c r="B84" s="102"/>
      <c r="D84" s="96"/>
      <c r="E84" s="95"/>
      <c r="F84" s="121">
        <v>-974421</v>
      </c>
      <c r="G84" s="118"/>
      <c r="H84" s="121">
        <v>-748618</v>
      </c>
      <c r="I84" s="118"/>
      <c r="J84" s="121">
        <v>-8773</v>
      </c>
      <c r="K84" s="118"/>
      <c r="L84" s="121">
        <v>-24609</v>
      </c>
    </row>
    <row r="85" spans="1:12" ht="16.5" customHeight="1" x14ac:dyDescent="0.3">
      <c r="A85" s="97" t="s">
        <v>226</v>
      </c>
      <c r="B85" s="102"/>
      <c r="D85" s="96"/>
      <c r="E85" s="95"/>
      <c r="F85" s="121" t="s">
        <v>279</v>
      </c>
      <c r="G85" s="118"/>
      <c r="H85" s="121">
        <v>101084</v>
      </c>
      <c r="I85" s="118"/>
      <c r="J85" s="121">
        <v>10000</v>
      </c>
      <c r="K85" s="118"/>
      <c r="L85" s="121">
        <v>101084</v>
      </c>
    </row>
    <row r="86" spans="1:12" ht="16.5" customHeight="1" x14ac:dyDescent="0.3">
      <c r="A86" s="97" t="s">
        <v>227</v>
      </c>
      <c r="E86" s="95"/>
      <c r="F86" s="121">
        <v>-326730</v>
      </c>
      <c r="G86" s="118"/>
      <c r="H86" s="121">
        <v>-266075</v>
      </c>
      <c r="I86" s="118"/>
      <c r="J86" s="121">
        <v>-3724</v>
      </c>
      <c r="K86" s="118"/>
      <c r="L86" s="121">
        <v>-1376</v>
      </c>
    </row>
    <row r="87" spans="1:12" ht="16.5" customHeight="1" x14ac:dyDescent="0.3">
      <c r="A87" s="97" t="s">
        <v>228</v>
      </c>
      <c r="D87" s="123"/>
      <c r="E87" s="95"/>
      <c r="F87" s="121">
        <v>0</v>
      </c>
      <c r="G87" s="118"/>
      <c r="H87" s="121">
        <v>539</v>
      </c>
      <c r="I87" s="118"/>
      <c r="J87" s="121">
        <v>470240</v>
      </c>
      <c r="K87" s="118"/>
      <c r="L87" s="121">
        <v>1173877</v>
      </c>
    </row>
    <row r="88" spans="1:12" ht="16.5" customHeight="1" x14ac:dyDescent="0.3">
      <c r="A88" s="97" t="s">
        <v>229</v>
      </c>
      <c r="D88" s="96"/>
      <c r="E88" s="95"/>
      <c r="F88" s="121">
        <v>104260</v>
      </c>
      <c r="G88" s="118"/>
      <c r="H88" s="121">
        <v>262735</v>
      </c>
      <c r="I88" s="118"/>
      <c r="J88" s="121">
        <v>321901</v>
      </c>
      <c r="K88" s="118"/>
      <c r="L88" s="121">
        <v>506811</v>
      </c>
    </row>
    <row r="89" spans="1:12" ht="16.5" customHeight="1" x14ac:dyDescent="0.3">
      <c r="A89" s="97" t="s">
        <v>230</v>
      </c>
      <c r="D89" s="96"/>
      <c r="E89" s="95"/>
      <c r="F89" s="121">
        <v>398</v>
      </c>
      <c r="G89" s="118"/>
      <c r="H89" s="121">
        <v>20420</v>
      </c>
      <c r="I89" s="118"/>
      <c r="J89" s="121">
        <v>398</v>
      </c>
      <c r="K89" s="118"/>
      <c r="L89" s="121">
        <v>420</v>
      </c>
    </row>
    <row r="90" spans="1:12" ht="16.5" customHeight="1" x14ac:dyDescent="0.3">
      <c r="D90" s="96"/>
      <c r="E90" s="95"/>
      <c r="F90" s="124"/>
      <c r="G90" s="118"/>
      <c r="H90" s="124"/>
      <c r="I90" s="118"/>
      <c r="J90" s="124"/>
      <c r="K90" s="118"/>
      <c r="L90" s="124"/>
    </row>
    <row r="91" spans="1:12" ht="16.5" customHeight="1" x14ac:dyDescent="0.3">
      <c r="A91" s="95" t="s">
        <v>291</v>
      </c>
      <c r="B91" s="95"/>
      <c r="C91" s="102"/>
      <c r="D91" s="96"/>
      <c r="E91" s="95"/>
      <c r="F91" s="122">
        <f>SUM(F71:F89)</f>
        <v>-1383448</v>
      </c>
      <c r="G91" s="121"/>
      <c r="H91" s="122">
        <f>SUM(H71:H89)</f>
        <v>-1163954</v>
      </c>
      <c r="I91" s="120"/>
      <c r="J91" s="122">
        <f>SUM(J71:J89)</f>
        <v>-11358361</v>
      </c>
      <c r="K91" s="118"/>
      <c r="L91" s="122">
        <f>SUM(L71:L89)</f>
        <v>753649</v>
      </c>
    </row>
    <row r="92" spans="1:12" ht="16.5" customHeight="1" x14ac:dyDescent="0.3">
      <c r="A92" s="95"/>
      <c r="B92" s="95"/>
      <c r="C92" s="102"/>
      <c r="D92" s="96"/>
      <c r="E92" s="95"/>
      <c r="F92" s="121"/>
      <c r="G92" s="118"/>
      <c r="H92" s="121"/>
      <c r="I92" s="120"/>
      <c r="J92" s="121"/>
      <c r="K92" s="118"/>
      <c r="L92" s="121"/>
    </row>
    <row r="93" spans="1:12" ht="16.5" customHeight="1" x14ac:dyDescent="0.3">
      <c r="A93" s="95" t="s">
        <v>231</v>
      </c>
      <c r="D93" s="96"/>
      <c r="E93" s="95"/>
      <c r="F93" s="119"/>
      <c r="G93" s="118"/>
      <c r="H93" s="119"/>
      <c r="I93" s="120"/>
      <c r="J93" s="119"/>
      <c r="K93" s="118"/>
      <c r="L93" s="119"/>
    </row>
    <row r="94" spans="1:12" ht="16.5" customHeight="1" x14ac:dyDescent="0.3">
      <c r="A94" s="97" t="s">
        <v>232</v>
      </c>
      <c r="E94" s="95"/>
      <c r="F94" s="121">
        <v>0</v>
      </c>
      <c r="G94" s="118"/>
      <c r="H94" s="121">
        <v>9878852</v>
      </c>
      <c r="I94" s="118"/>
      <c r="J94" s="121">
        <v>0</v>
      </c>
      <c r="K94" s="120"/>
      <c r="L94" s="121">
        <v>5278804</v>
      </c>
    </row>
    <row r="95" spans="1:12" ht="16.5" customHeight="1" x14ac:dyDescent="0.3">
      <c r="A95" s="112" t="s">
        <v>233</v>
      </c>
      <c r="C95" s="102"/>
      <c r="E95" s="95"/>
      <c r="F95" s="125">
        <v>-236702</v>
      </c>
      <c r="G95" s="102"/>
      <c r="H95" s="125">
        <v>-9111182</v>
      </c>
      <c r="I95" s="102"/>
      <c r="J95" s="121">
        <v>0</v>
      </c>
      <c r="K95" s="102"/>
      <c r="L95" s="102">
        <v>-4542239</v>
      </c>
    </row>
    <row r="96" spans="1:12" ht="16.5" customHeight="1" x14ac:dyDescent="0.3">
      <c r="A96" s="112" t="s">
        <v>234</v>
      </c>
      <c r="C96" s="102"/>
      <c r="D96" s="109">
        <v>14</v>
      </c>
      <c r="E96" s="95"/>
      <c r="F96" s="125">
        <v>2500000</v>
      </c>
      <c r="G96" s="118"/>
      <c r="H96" s="125">
        <v>2407587</v>
      </c>
      <c r="I96" s="118"/>
      <c r="J96" s="121">
        <v>0</v>
      </c>
      <c r="K96" s="118"/>
      <c r="L96" s="125">
        <v>2164399</v>
      </c>
    </row>
    <row r="97" spans="1:12" ht="16.5" customHeight="1" x14ac:dyDescent="0.3">
      <c r="A97" s="112" t="s">
        <v>235</v>
      </c>
      <c r="B97" s="112"/>
      <c r="C97" s="112"/>
      <c r="D97" s="109">
        <v>14</v>
      </c>
      <c r="E97" s="95"/>
      <c r="F97" s="121">
        <v>-4299261</v>
      </c>
      <c r="G97" s="118"/>
      <c r="H97" s="121">
        <v>-4243929</v>
      </c>
      <c r="I97" s="118"/>
      <c r="J97" s="121">
        <v>-1892766</v>
      </c>
      <c r="K97" s="118"/>
      <c r="L97" s="121">
        <v>-3041956</v>
      </c>
    </row>
    <row r="98" spans="1:12" ht="16.5" customHeight="1" x14ac:dyDescent="0.3">
      <c r="A98" s="112" t="s">
        <v>236</v>
      </c>
      <c r="B98" s="112"/>
      <c r="C98" s="112"/>
      <c r="D98" s="117">
        <v>19.600000000000001</v>
      </c>
      <c r="E98" s="95"/>
      <c r="F98" s="121">
        <v>0</v>
      </c>
      <c r="G98" s="118"/>
      <c r="H98" s="126">
        <v>119644</v>
      </c>
      <c r="I98" s="118"/>
      <c r="J98" s="121">
        <v>6149670</v>
      </c>
      <c r="K98" s="118"/>
      <c r="L98" s="121">
        <v>621144</v>
      </c>
    </row>
    <row r="99" spans="1:12" ht="16.5" customHeight="1" x14ac:dyDescent="0.3">
      <c r="A99" s="97" t="s">
        <v>237</v>
      </c>
      <c r="B99" s="112"/>
      <c r="C99" s="112"/>
      <c r="D99" s="117">
        <v>19.600000000000001</v>
      </c>
      <c r="E99" s="95"/>
      <c r="F99" s="121">
        <v>-900000</v>
      </c>
      <c r="G99" s="118"/>
      <c r="H99" s="121">
        <v>0</v>
      </c>
      <c r="I99" s="118"/>
      <c r="J99" s="121">
        <v>-4385279</v>
      </c>
      <c r="K99" s="118"/>
      <c r="L99" s="121">
        <v>-387000</v>
      </c>
    </row>
    <row r="100" spans="1:12" ht="16.5" customHeight="1" x14ac:dyDescent="0.3">
      <c r="A100" s="97" t="s">
        <v>238</v>
      </c>
      <c r="B100" s="112"/>
      <c r="C100" s="112"/>
      <c r="D100" s="117">
        <v>19.600000000000001</v>
      </c>
      <c r="E100" s="95"/>
      <c r="F100" s="121">
        <v>0</v>
      </c>
      <c r="G100" s="118"/>
      <c r="H100" s="121">
        <v>0</v>
      </c>
      <c r="I100" s="118"/>
      <c r="J100" s="121">
        <v>10155192</v>
      </c>
      <c r="K100" s="118"/>
      <c r="L100" s="121">
        <v>0</v>
      </c>
    </row>
    <row r="101" spans="1:12" ht="16.5" customHeight="1" x14ac:dyDescent="0.3">
      <c r="A101" s="97" t="s">
        <v>318</v>
      </c>
      <c r="B101" s="112"/>
      <c r="C101" s="112"/>
      <c r="D101" s="117"/>
      <c r="E101" s="95"/>
      <c r="F101" s="121">
        <v>0</v>
      </c>
      <c r="G101" s="118"/>
      <c r="H101" s="121">
        <v>0</v>
      </c>
      <c r="I101" s="118"/>
      <c r="J101" s="121">
        <v>0</v>
      </c>
      <c r="K101" s="118"/>
      <c r="L101" s="121">
        <v>-105000</v>
      </c>
    </row>
    <row r="102" spans="1:12" ht="16.5" customHeight="1" x14ac:dyDescent="0.3">
      <c r="A102" s="97" t="s">
        <v>239</v>
      </c>
      <c r="B102" s="112"/>
      <c r="C102" s="112"/>
      <c r="E102" s="95"/>
      <c r="F102" s="121"/>
      <c r="G102" s="118"/>
      <c r="H102" s="121"/>
      <c r="I102" s="118"/>
      <c r="J102" s="121"/>
      <c r="K102" s="118"/>
      <c r="L102" s="121"/>
    </row>
    <row r="103" spans="1:12" ht="16.5" customHeight="1" x14ac:dyDescent="0.3">
      <c r="B103" s="112" t="s">
        <v>240</v>
      </c>
      <c r="D103" s="109">
        <v>14</v>
      </c>
      <c r="E103" s="95"/>
      <c r="F103" s="121">
        <v>-68376</v>
      </c>
      <c r="G103" s="118"/>
      <c r="H103" s="121">
        <v>-38390</v>
      </c>
      <c r="I103" s="118"/>
      <c r="J103" s="121">
        <v>-3666</v>
      </c>
      <c r="K103" s="118"/>
      <c r="L103" s="121">
        <v>-25910</v>
      </c>
    </row>
    <row r="104" spans="1:12" ht="16.5" customHeight="1" x14ac:dyDescent="0.3">
      <c r="A104" s="97" t="s">
        <v>290</v>
      </c>
      <c r="B104" s="112"/>
      <c r="C104" s="112"/>
      <c r="D104" s="109">
        <v>15</v>
      </c>
      <c r="E104" s="95"/>
      <c r="F104" s="121">
        <v>-5500000</v>
      </c>
      <c r="G104" s="118"/>
      <c r="H104" s="121">
        <v>0</v>
      </c>
      <c r="I104" s="118"/>
      <c r="J104" s="121">
        <v>-5500000</v>
      </c>
      <c r="K104" s="118"/>
      <c r="L104" s="121">
        <v>0</v>
      </c>
    </row>
    <row r="105" spans="1:12" ht="16.5" customHeight="1" x14ac:dyDescent="0.3">
      <c r="A105" s="112" t="s">
        <v>241</v>
      </c>
      <c r="B105" s="112"/>
      <c r="C105" s="112"/>
      <c r="D105" s="96"/>
      <c r="E105" s="95"/>
      <c r="F105" s="121">
        <v>-69532</v>
      </c>
      <c r="G105" s="118"/>
      <c r="H105" s="121">
        <v>-112635</v>
      </c>
      <c r="I105" s="118"/>
      <c r="J105" s="121">
        <v>-6671</v>
      </c>
      <c r="K105" s="118"/>
      <c r="L105" s="121">
        <v>-49017</v>
      </c>
    </row>
    <row r="106" spans="1:12" ht="16.5" customHeight="1" x14ac:dyDescent="0.3">
      <c r="A106" s="112" t="s">
        <v>288</v>
      </c>
      <c r="E106" s="95"/>
      <c r="F106" s="121">
        <v>0</v>
      </c>
      <c r="G106" s="118"/>
      <c r="H106" s="121">
        <v>-1113851</v>
      </c>
      <c r="I106" s="118"/>
      <c r="J106" s="121">
        <v>0</v>
      </c>
      <c r="K106" s="118"/>
      <c r="L106" s="121">
        <v>-1113851</v>
      </c>
    </row>
    <row r="107" spans="1:12" ht="16.5" customHeight="1" x14ac:dyDescent="0.3">
      <c r="A107" s="112" t="s">
        <v>242</v>
      </c>
      <c r="E107" s="95"/>
      <c r="F107" s="121">
        <v>0</v>
      </c>
      <c r="G107" s="118"/>
      <c r="H107" s="121">
        <v>-78975</v>
      </c>
      <c r="I107" s="118"/>
      <c r="J107" s="121">
        <v>0</v>
      </c>
      <c r="K107" s="118"/>
      <c r="L107" s="121">
        <v>-78975</v>
      </c>
    </row>
    <row r="108" spans="1:12" ht="16.5" customHeight="1" x14ac:dyDescent="0.3">
      <c r="A108" s="112" t="s">
        <v>243</v>
      </c>
      <c r="D108" s="19">
        <v>17</v>
      </c>
      <c r="E108" s="95"/>
      <c r="F108" s="121">
        <v>7421683</v>
      </c>
      <c r="G108" s="118"/>
      <c r="H108" s="121">
        <v>0</v>
      </c>
      <c r="I108" s="118"/>
      <c r="J108" s="121">
        <v>7421683</v>
      </c>
      <c r="K108" s="118"/>
      <c r="L108" s="121">
        <v>0</v>
      </c>
    </row>
    <row r="109" spans="1:12" ht="16.5" customHeight="1" x14ac:dyDescent="0.3">
      <c r="A109" s="112" t="s">
        <v>244</v>
      </c>
      <c r="B109" s="112"/>
      <c r="C109" s="112"/>
      <c r="D109" s="96"/>
      <c r="E109" s="95"/>
      <c r="F109" s="122">
        <v>-1393052</v>
      </c>
      <c r="G109" s="118"/>
      <c r="H109" s="122">
        <v>-1576310</v>
      </c>
      <c r="I109" s="118"/>
      <c r="J109" s="122">
        <v>-1011829</v>
      </c>
      <c r="K109" s="118"/>
      <c r="L109" s="122">
        <v>-860398</v>
      </c>
    </row>
    <row r="110" spans="1:12" ht="16.5" customHeight="1" x14ac:dyDescent="0.3">
      <c r="D110" s="96"/>
      <c r="E110" s="95"/>
      <c r="F110" s="119"/>
      <c r="G110" s="118"/>
      <c r="H110" s="119"/>
      <c r="I110" s="120"/>
      <c r="J110" s="119"/>
      <c r="K110" s="118"/>
      <c r="L110" s="119"/>
    </row>
    <row r="111" spans="1:12" ht="16.5" customHeight="1" x14ac:dyDescent="0.3">
      <c r="A111" s="95" t="s">
        <v>245</v>
      </c>
      <c r="B111" s="95"/>
      <c r="C111" s="95"/>
      <c r="D111" s="96"/>
      <c r="E111" s="95"/>
      <c r="F111" s="122">
        <f>SUM(F94:F109)</f>
        <v>-2545240</v>
      </c>
      <c r="G111" s="118"/>
      <c r="H111" s="122">
        <f>SUM(H94:H109)</f>
        <v>-3869189</v>
      </c>
      <c r="I111" s="121"/>
      <c r="J111" s="122">
        <f>SUM(J94:J109)</f>
        <v>10926334</v>
      </c>
      <c r="K111" s="118"/>
      <c r="L111" s="122">
        <f>SUM(L94:L109)</f>
        <v>-2139999</v>
      </c>
    </row>
    <row r="112" spans="1:12" ht="16.5" customHeight="1" x14ac:dyDescent="0.3">
      <c r="A112" s="95"/>
      <c r="B112" s="95"/>
      <c r="C112" s="95"/>
      <c r="D112" s="96"/>
      <c r="E112" s="95"/>
      <c r="F112" s="121"/>
      <c r="G112" s="118"/>
      <c r="H112" s="121"/>
      <c r="I112" s="121"/>
      <c r="J112" s="121"/>
      <c r="K112" s="118"/>
      <c r="L112" s="121"/>
    </row>
    <row r="113" spans="1:12" ht="16.5" customHeight="1" x14ac:dyDescent="0.3">
      <c r="A113" s="95"/>
      <c r="B113" s="95"/>
      <c r="C113" s="95"/>
      <c r="D113" s="96"/>
      <c r="E113" s="95"/>
      <c r="F113" s="121"/>
      <c r="G113" s="118"/>
      <c r="H113" s="121"/>
      <c r="I113" s="121"/>
      <c r="J113" s="121"/>
      <c r="K113" s="118"/>
      <c r="L113" s="121"/>
    </row>
    <row r="114" spans="1:12" ht="16.5" customHeight="1" x14ac:dyDescent="0.3">
      <c r="A114" s="95"/>
      <c r="B114" s="95"/>
      <c r="C114" s="95"/>
      <c r="D114" s="96"/>
      <c r="E114" s="95"/>
      <c r="F114" s="121"/>
      <c r="G114" s="118"/>
      <c r="H114" s="121"/>
      <c r="I114" s="121"/>
      <c r="J114" s="121"/>
      <c r="K114" s="118"/>
      <c r="L114" s="121"/>
    </row>
    <row r="115" spans="1:12" ht="16.5" customHeight="1" x14ac:dyDescent="0.3">
      <c r="A115" s="95"/>
      <c r="B115" s="95"/>
      <c r="C115" s="95"/>
      <c r="D115" s="96"/>
      <c r="E115" s="95"/>
      <c r="F115" s="121"/>
      <c r="G115" s="118"/>
      <c r="H115" s="121"/>
      <c r="I115" s="121"/>
      <c r="J115" s="121"/>
      <c r="K115" s="118"/>
      <c r="L115" s="121"/>
    </row>
    <row r="116" spans="1:12" ht="16.5" customHeight="1" x14ac:dyDescent="0.3">
      <c r="A116" s="95"/>
      <c r="B116" s="95"/>
      <c r="C116" s="95"/>
      <c r="D116" s="96"/>
      <c r="E116" s="95"/>
      <c r="F116" s="121"/>
      <c r="G116" s="118"/>
      <c r="H116" s="121"/>
      <c r="I116" s="121"/>
      <c r="J116" s="121"/>
      <c r="K116" s="118"/>
      <c r="L116" s="121"/>
    </row>
    <row r="117" spans="1:12" ht="16.5" customHeight="1" x14ac:dyDescent="0.3">
      <c r="A117" s="95"/>
      <c r="B117" s="95"/>
      <c r="C117" s="95"/>
      <c r="D117" s="96"/>
      <c r="E117" s="95"/>
      <c r="F117" s="121"/>
      <c r="G117" s="118"/>
      <c r="H117" s="121"/>
      <c r="I117" s="121"/>
      <c r="J117" s="121"/>
      <c r="K117" s="118"/>
      <c r="L117" s="121"/>
    </row>
    <row r="118" spans="1:12" ht="16.5" customHeight="1" x14ac:dyDescent="0.3">
      <c r="A118" s="95"/>
      <c r="B118" s="95"/>
      <c r="C118" s="95"/>
      <c r="D118" s="96"/>
      <c r="E118" s="95"/>
      <c r="F118" s="121"/>
      <c r="G118" s="118"/>
      <c r="H118" s="121"/>
      <c r="I118" s="121"/>
      <c r="J118" s="121"/>
      <c r="K118" s="118"/>
      <c r="L118" s="121"/>
    </row>
    <row r="119" spans="1:12" ht="17.100000000000001" customHeight="1" x14ac:dyDescent="0.3">
      <c r="A119" s="95"/>
      <c r="B119" s="95"/>
      <c r="C119" s="95"/>
      <c r="D119" s="96"/>
      <c r="E119" s="95"/>
      <c r="F119" s="121"/>
      <c r="G119" s="118"/>
      <c r="H119" s="121"/>
      <c r="I119" s="121"/>
      <c r="J119" s="121"/>
      <c r="K119" s="118"/>
      <c r="L119" s="121"/>
    </row>
    <row r="120" spans="1:12" ht="22.35" customHeight="1" x14ac:dyDescent="0.3">
      <c r="A120" s="199" t="str">
        <f>A60</f>
        <v>The accompanying condensed notes to the interim financial information are an integral part of this interim financial information.</v>
      </c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</row>
    <row r="121" spans="1:12" ht="16.5" customHeight="1" x14ac:dyDescent="0.3">
      <c r="A121" s="95" t="str">
        <f>+A61</f>
        <v>Energy Absolute Public Company Limited</v>
      </c>
      <c r="B121" s="95"/>
      <c r="C121" s="95"/>
      <c r="D121" s="96"/>
      <c r="G121" s="99"/>
      <c r="I121" s="100"/>
      <c r="K121" s="99"/>
      <c r="L121" s="101" t="s">
        <v>5</v>
      </c>
    </row>
    <row r="122" spans="1:12" ht="16.5" customHeight="1" x14ac:dyDescent="0.3">
      <c r="A122" s="95" t="str">
        <f>A62</f>
        <v xml:space="preserve">Statement of Cash Flows </v>
      </c>
      <c r="B122" s="95"/>
      <c r="C122" s="95"/>
      <c r="D122" s="96"/>
      <c r="G122" s="99"/>
      <c r="I122" s="100"/>
      <c r="K122" s="99"/>
    </row>
    <row r="123" spans="1:12" ht="16.5" customHeight="1" x14ac:dyDescent="0.3">
      <c r="A123" s="103" t="str">
        <f>+A63</f>
        <v>For the six-month period ended 30 June 2025</v>
      </c>
      <c r="B123" s="103"/>
      <c r="C123" s="103"/>
      <c r="D123" s="104"/>
      <c r="E123" s="105"/>
      <c r="F123" s="106"/>
      <c r="G123" s="107"/>
      <c r="H123" s="106"/>
      <c r="I123" s="108"/>
      <c r="J123" s="106"/>
      <c r="K123" s="107"/>
      <c r="L123" s="106"/>
    </row>
    <row r="124" spans="1:12" ht="16.5" customHeight="1" x14ac:dyDescent="0.3">
      <c r="A124" s="95"/>
      <c r="B124" s="95"/>
      <c r="C124" s="95"/>
      <c r="D124" s="96"/>
      <c r="G124" s="99"/>
      <c r="I124" s="100"/>
      <c r="K124" s="99"/>
    </row>
    <row r="125" spans="1:12" ht="16.5" customHeight="1" x14ac:dyDescent="0.3">
      <c r="A125" s="95"/>
      <c r="B125" s="95"/>
      <c r="C125" s="95"/>
      <c r="D125" s="96"/>
      <c r="G125" s="99"/>
      <c r="I125" s="100"/>
      <c r="K125" s="99"/>
    </row>
    <row r="126" spans="1:12" ht="16.5" customHeight="1" x14ac:dyDescent="0.3">
      <c r="F126" s="197" t="s">
        <v>2</v>
      </c>
      <c r="G126" s="197"/>
      <c r="H126" s="197"/>
      <c r="I126" s="110"/>
      <c r="J126" s="197" t="s">
        <v>3</v>
      </c>
      <c r="K126" s="197"/>
      <c r="L126" s="197"/>
    </row>
    <row r="127" spans="1:12" ht="16.5" customHeight="1" x14ac:dyDescent="0.3">
      <c r="A127" s="102"/>
      <c r="E127" s="95"/>
      <c r="F127" s="198" t="s">
        <v>4</v>
      </c>
      <c r="G127" s="198"/>
      <c r="H127" s="198"/>
      <c r="I127" s="111"/>
      <c r="J127" s="198" t="s">
        <v>4</v>
      </c>
      <c r="K127" s="198"/>
      <c r="L127" s="198"/>
    </row>
    <row r="128" spans="1:12" ht="16.5" customHeight="1" x14ac:dyDescent="0.3">
      <c r="E128" s="95"/>
      <c r="F128" s="113">
        <v>2025</v>
      </c>
      <c r="G128" s="114"/>
      <c r="H128" s="113">
        <v>2024</v>
      </c>
      <c r="I128" s="114"/>
      <c r="J128" s="113">
        <v>2025</v>
      </c>
      <c r="K128" s="114"/>
      <c r="L128" s="113">
        <v>2024</v>
      </c>
    </row>
    <row r="129" spans="1:12" ht="16.5" customHeight="1" x14ac:dyDescent="0.3">
      <c r="D129" s="104" t="s">
        <v>71</v>
      </c>
      <c r="E129" s="95"/>
      <c r="F129" s="115" t="s">
        <v>10</v>
      </c>
      <c r="G129" s="114"/>
      <c r="H129" s="115" t="s">
        <v>10</v>
      </c>
      <c r="I129" s="114"/>
      <c r="J129" s="115" t="s">
        <v>10</v>
      </c>
      <c r="K129" s="114"/>
      <c r="L129" s="115" t="s">
        <v>10</v>
      </c>
    </row>
    <row r="130" spans="1:12" ht="16.5" customHeight="1" x14ac:dyDescent="0.3">
      <c r="E130" s="95"/>
      <c r="F130" s="119"/>
      <c r="G130" s="118"/>
      <c r="H130" s="119"/>
      <c r="I130" s="120"/>
      <c r="J130" s="119"/>
      <c r="K130" s="118"/>
      <c r="L130" s="119"/>
    </row>
    <row r="131" spans="1:12" ht="16.5" customHeight="1" x14ac:dyDescent="0.3">
      <c r="A131" s="95" t="s">
        <v>264</v>
      </c>
      <c r="B131" s="95"/>
      <c r="C131" s="95"/>
      <c r="D131" s="96"/>
      <c r="E131" s="95"/>
      <c r="F131" s="121">
        <f>SUM(F51,F91,F111)</f>
        <v>471280</v>
      </c>
      <c r="G131" s="118"/>
      <c r="H131" s="121">
        <f>SUM(H51,H91,H111)</f>
        <v>-1172309</v>
      </c>
      <c r="I131" s="120"/>
      <c r="J131" s="121">
        <f>SUM(J51,J91,J111)</f>
        <v>135122</v>
      </c>
      <c r="K131" s="118"/>
      <c r="L131" s="121">
        <f>SUM(L51,L91,L111)</f>
        <v>182313</v>
      </c>
    </row>
    <row r="132" spans="1:12" ht="16.5" customHeight="1" x14ac:dyDescent="0.3">
      <c r="A132" s="97" t="s">
        <v>246</v>
      </c>
      <c r="D132" s="96"/>
      <c r="E132" s="95"/>
      <c r="F132" s="121">
        <v>382745.85200000001</v>
      </c>
      <c r="G132" s="118"/>
      <c r="H132" s="121">
        <v>2463729</v>
      </c>
      <c r="I132" s="118"/>
      <c r="J132" s="121">
        <v>153116</v>
      </c>
      <c r="K132" s="118"/>
      <c r="L132" s="121">
        <v>708019</v>
      </c>
    </row>
    <row r="133" spans="1:12" ht="16.5" customHeight="1" x14ac:dyDescent="0.3">
      <c r="A133" s="97" t="s">
        <v>317</v>
      </c>
      <c r="B133" s="102"/>
      <c r="C133" s="102"/>
      <c r="D133" s="96"/>
      <c r="E133" s="95"/>
      <c r="F133" s="122">
        <v>-45217</v>
      </c>
      <c r="G133" s="118"/>
      <c r="H133" s="122">
        <v>-8493</v>
      </c>
      <c r="I133" s="118"/>
      <c r="J133" s="122">
        <v>-653</v>
      </c>
      <c r="K133" s="118"/>
      <c r="L133" s="122">
        <v>-416</v>
      </c>
    </row>
    <row r="134" spans="1:12" ht="16.5" customHeight="1" x14ac:dyDescent="0.3">
      <c r="D134" s="96"/>
      <c r="E134" s="95"/>
      <c r="F134" s="119"/>
      <c r="G134" s="118"/>
      <c r="H134" s="119"/>
      <c r="I134" s="120"/>
      <c r="J134" s="119"/>
      <c r="K134" s="118"/>
      <c r="L134" s="119"/>
    </row>
    <row r="135" spans="1:12" ht="16.5" customHeight="1" thickBot="1" x14ac:dyDescent="0.35">
      <c r="A135" s="95" t="s">
        <v>247</v>
      </c>
      <c r="D135" s="96"/>
      <c r="E135" s="95"/>
      <c r="F135" s="127">
        <f>SUM(F131:F134)</f>
        <v>808808.85199999996</v>
      </c>
      <c r="G135" s="118"/>
      <c r="H135" s="127">
        <f>SUM(H131:H134)</f>
        <v>1282927</v>
      </c>
      <c r="I135" s="120"/>
      <c r="J135" s="127">
        <f>SUM(J131:J133)</f>
        <v>287585</v>
      </c>
      <c r="K135" s="118"/>
      <c r="L135" s="127">
        <f>SUM(L131:L133)</f>
        <v>889916</v>
      </c>
    </row>
    <row r="136" spans="1:12" ht="16.5" customHeight="1" thickTop="1" x14ac:dyDescent="0.3">
      <c r="E136" s="95"/>
      <c r="F136" s="119"/>
      <c r="G136" s="118"/>
      <c r="H136" s="119"/>
      <c r="I136" s="120"/>
      <c r="J136" s="119"/>
      <c r="K136" s="118"/>
      <c r="L136" s="119"/>
    </row>
    <row r="137" spans="1:12" ht="16.5" customHeight="1" x14ac:dyDescent="0.3">
      <c r="A137" s="95" t="s">
        <v>248</v>
      </c>
      <c r="D137" s="96"/>
      <c r="E137" s="95"/>
      <c r="F137" s="121"/>
      <c r="G137" s="128"/>
      <c r="H137" s="121"/>
      <c r="I137" s="129"/>
      <c r="J137" s="121"/>
      <c r="K137" s="128"/>
      <c r="L137" s="121"/>
    </row>
    <row r="138" spans="1:12" ht="16.5" customHeight="1" x14ac:dyDescent="0.3">
      <c r="A138" s="112" t="s">
        <v>249</v>
      </c>
      <c r="D138" s="96"/>
      <c r="E138" s="95"/>
      <c r="F138" s="121"/>
      <c r="G138" s="128"/>
      <c r="H138" s="121"/>
      <c r="I138" s="129"/>
      <c r="J138" s="121"/>
      <c r="K138" s="128"/>
      <c r="L138" s="121"/>
    </row>
    <row r="139" spans="1:12" ht="16.5" customHeight="1" x14ac:dyDescent="0.3">
      <c r="A139" s="112"/>
      <c r="B139" s="112" t="s">
        <v>263</v>
      </c>
      <c r="D139" s="96"/>
      <c r="E139" s="95"/>
      <c r="F139" s="122">
        <v>808809</v>
      </c>
      <c r="G139" s="128"/>
      <c r="H139" s="122">
        <v>1282927</v>
      </c>
      <c r="I139" s="118"/>
      <c r="J139" s="122">
        <v>287585</v>
      </c>
      <c r="K139" s="120"/>
      <c r="L139" s="122">
        <v>889916</v>
      </c>
    </row>
    <row r="140" spans="1:12" ht="16.5" customHeight="1" x14ac:dyDescent="0.3">
      <c r="A140" s="112"/>
      <c r="D140" s="96"/>
      <c r="E140" s="95"/>
      <c r="F140" s="121"/>
      <c r="G140" s="128"/>
      <c r="H140" s="121"/>
      <c r="I140" s="129"/>
      <c r="J140" s="121"/>
      <c r="K140" s="128"/>
      <c r="L140" s="121"/>
    </row>
    <row r="141" spans="1:12" ht="16.5" customHeight="1" thickBot="1" x14ac:dyDescent="0.35">
      <c r="A141" s="112"/>
      <c r="D141" s="96"/>
      <c r="E141" s="95"/>
      <c r="F141" s="127">
        <f>SUM(F139:F140)</f>
        <v>808809</v>
      </c>
      <c r="G141" s="128"/>
      <c r="H141" s="127">
        <f>SUM(H139:H140)</f>
        <v>1282927</v>
      </c>
      <c r="I141" s="129"/>
      <c r="J141" s="127">
        <f>SUM(J139:J140)</f>
        <v>287585</v>
      </c>
      <c r="K141" s="128"/>
      <c r="L141" s="127">
        <f>SUM(L139:L140)</f>
        <v>889916</v>
      </c>
    </row>
    <row r="142" spans="1:12" ht="16.5" customHeight="1" thickTop="1" x14ac:dyDescent="0.3">
      <c r="C142" s="102"/>
      <c r="D142" s="96"/>
      <c r="E142" s="95"/>
      <c r="F142" s="119"/>
      <c r="G142" s="118"/>
      <c r="H142" s="119"/>
      <c r="I142" s="120"/>
      <c r="J142" s="119"/>
      <c r="K142" s="118"/>
      <c r="L142" s="119"/>
    </row>
    <row r="143" spans="1:12" ht="16.5" customHeight="1" x14ac:dyDescent="0.3">
      <c r="C143" s="102"/>
      <c r="D143" s="96"/>
      <c r="E143" s="95"/>
      <c r="F143" s="119"/>
      <c r="G143" s="118"/>
      <c r="H143" s="119"/>
      <c r="I143" s="120"/>
      <c r="J143" s="119"/>
      <c r="K143" s="118"/>
      <c r="L143" s="119"/>
    </row>
    <row r="144" spans="1:12" ht="16.5" customHeight="1" x14ac:dyDescent="0.3">
      <c r="A144" s="95" t="s">
        <v>250</v>
      </c>
      <c r="D144" s="96"/>
      <c r="E144" s="95"/>
      <c r="F144" s="119"/>
      <c r="G144" s="118"/>
      <c r="H144" s="119"/>
      <c r="I144" s="120"/>
      <c r="J144" s="119"/>
      <c r="K144" s="118"/>
      <c r="L144" s="119"/>
    </row>
    <row r="145" spans="1:12" ht="16.5" customHeight="1" x14ac:dyDescent="0.3">
      <c r="A145" s="112" t="s">
        <v>251</v>
      </c>
      <c r="B145" s="102"/>
      <c r="C145" s="102"/>
      <c r="D145" s="96"/>
      <c r="E145" s="95"/>
    </row>
    <row r="146" spans="1:12" ht="16.5" customHeight="1" x14ac:dyDescent="0.3">
      <c r="A146" s="112"/>
      <c r="B146" s="102" t="s">
        <v>252</v>
      </c>
      <c r="C146" s="102"/>
      <c r="D146" s="96"/>
      <c r="E146" s="95"/>
    </row>
    <row r="147" spans="1:12" ht="16.5" customHeight="1" x14ac:dyDescent="0.3">
      <c r="A147" s="112"/>
      <c r="B147" s="102" t="s">
        <v>253</v>
      </c>
      <c r="C147" s="102"/>
      <c r="D147" s="96"/>
      <c r="E147" s="95"/>
      <c r="F147" s="121">
        <v>-652704</v>
      </c>
      <c r="G147" s="118"/>
      <c r="H147" s="121">
        <v>-8648</v>
      </c>
      <c r="I147" s="118"/>
      <c r="J147" s="121">
        <v>4194</v>
      </c>
      <c r="K147" s="128"/>
      <c r="L147" s="121">
        <v>0</v>
      </c>
    </row>
    <row r="148" spans="1:12" ht="16.5" customHeight="1" x14ac:dyDescent="0.3">
      <c r="A148" s="112" t="s">
        <v>289</v>
      </c>
      <c r="B148" s="102"/>
      <c r="C148" s="102"/>
      <c r="D148" s="96"/>
      <c r="E148" s="95"/>
      <c r="F148" s="121">
        <v>22986</v>
      </c>
      <c r="G148" s="118"/>
      <c r="H148" s="121">
        <v>32851</v>
      </c>
      <c r="I148" s="118"/>
      <c r="J148" s="121">
        <v>0</v>
      </c>
      <c r="K148" s="128"/>
      <c r="L148" s="121">
        <v>16120</v>
      </c>
    </row>
    <row r="149" spans="1:12" ht="16.5" customHeight="1" x14ac:dyDescent="0.3">
      <c r="A149" s="112" t="s">
        <v>257</v>
      </c>
      <c r="B149" s="112"/>
      <c r="E149" s="95"/>
      <c r="F149" s="121"/>
      <c r="G149" s="118"/>
      <c r="H149" s="121"/>
      <c r="I149" s="120"/>
      <c r="J149" s="121"/>
      <c r="K149" s="118"/>
      <c r="L149" s="121"/>
    </row>
    <row r="150" spans="1:12" ht="16.5" customHeight="1" x14ac:dyDescent="0.3">
      <c r="C150" s="97" t="s">
        <v>254</v>
      </c>
      <c r="E150" s="95"/>
      <c r="F150" s="121">
        <v>0</v>
      </c>
      <c r="G150" s="118"/>
      <c r="H150" s="121">
        <v>155548</v>
      </c>
      <c r="I150" s="120"/>
      <c r="J150" s="121">
        <v>-10000</v>
      </c>
      <c r="K150" s="118"/>
      <c r="L150" s="121">
        <v>-110553</v>
      </c>
    </row>
    <row r="151" spans="1:12" ht="16.5" customHeight="1" x14ac:dyDescent="0.3">
      <c r="A151" s="112" t="s">
        <v>293</v>
      </c>
      <c r="E151" s="95"/>
      <c r="F151" s="121">
        <v>-28580</v>
      </c>
      <c r="G151" s="118"/>
      <c r="H151" s="121">
        <v>0</v>
      </c>
      <c r="I151" s="120"/>
      <c r="J151" s="121">
        <v>0</v>
      </c>
      <c r="K151" s="118"/>
      <c r="L151" s="121">
        <v>0</v>
      </c>
    </row>
    <row r="152" spans="1:12" ht="16.5" customHeight="1" x14ac:dyDescent="0.3">
      <c r="A152" s="112" t="s">
        <v>255</v>
      </c>
      <c r="D152" s="109">
        <v>12</v>
      </c>
      <c r="E152" s="95"/>
      <c r="F152" s="121">
        <v>398961</v>
      </c>
      <c r="G152" s="118"/>
      <c r="H152" s="121" t="s">
        <v>279</v>
      </c>
      <c r="I152" s="120"/>
      <c r="J152" s="121">
        <v>0</v>
      </c>
      <c r="K152" s="118"/>
      <c r="L152" s="121" t="s">
        <v>279</v>
      </c>
    </row>
    <row r="153" spans="1:12" ht="16.5" customHeight="1" x14ac:dyDescent="0.3">
      <c r="A153" s="112" t="s">
        <v>312</v>
      </c>
      <c r="E153" s="95"/>
      <c r="F153" s="121">
        <v>152293</v>
      </c>
      <c r="G153" s="118"/>
      <c r="H153" s="121" t="s">
        <v>279</v>
      </c>
      <c r="I153" s="120"/>
      <c r="J153" s="121">
        <v>0</v>
      </c>
      <c r="K153" s="118"/>
      <c r="L153" s="121" t="s">
        <v>279</v>
      </c>
    </row>
    <row r="154" spans="1:12" ht="16.5" customHeight="1" x14ac:dyDescent="0.3">
      <c r="E154" s="95"/>
      <c r="F154" s="121"/>
      <c r="G154" s="118"/>
      <c r="H154" s="121"/>
      <c r="I154" s="120"/>
      <c r="J154" s="121"/>
      <c r="K154" s="118"/>
      <c r="L154" s="121"/>
    </row>
    <row r="155" spans="1:12" ht="16.5" customHeight="1" x14ac:dyDescent="0.3">
      <c r="E155" s="95"/>
      <c r="F155" s="121"/>
      <c r="G155" s="118"/>
      <c r="H155" s="121"/>
      <c r="I155" s="120"/>
      <c r="J155" s="121"/>
      <c r="K155" s="118"/>
      <c r="L155" s="121"/>
    </row>
    <row r="156" spans="1:12" ht="16.5" customHeight="1" x14ac:dyDescent="0.3">
      <c r="E156" s="95"/>
      <c r="F156" s="121"/>
      <c r="G156" s="118"/>
      <c r="H156" s="121"/>
      <c r="I156" s="120"/>
      <c r="J156" s="121"/>
      <c r="K156" s="118"/>
      <c r="L156" s="121"/>
    </row>
    <row r="157" spans="1:12" ht="16.5" customHeight="1" x14ac:dyDescent="0.3">
      <c r="E157" s="95"/>
      <c r="F157" s="121"/>
      <c r="G157" s="118"/>
      <c r="H157" s="121"/>
      <c r="I157" s="120"/>
      <c r="J157" s="121"/>
      <c r="K157" s="118"/>
      <c r="L157" s="121"/>
    </row>
    <row r="158" spans="1:12" ht="16.5" customHeight="1" x14ac:dyDescent="0.3">
      <c r="E158" s="95"/>
      <c r="F158" s="121"/>
      <c r="G158" s="118"/>
      <c r="H158" s="121"/>
      <c r="I158" s="120"/>
      <c r="J158" s="121"/>
      <c r="K158" s="118"/>
      <c r="L158" s="121"/>
    </row>
    <row r="159" spans="1:12" ht="16.5" customHeight="1" x14ac:dyDescent="0.3">
      <c r="E159" s="95"/>
      <c r="F159" s="121"/>
      <c r="G159" s="118"/>
      <c r="H159" s="121"/>
      <c r="I159" s="120"/>
      <c r="J159" s="121"/>
      <c r="K159" s="118"/>
      <c r="L159" s="121"/>
    </row>
    <row r="160" spans="1:12" ht="16.5" customHeight="1" x14ac:dyDescent="0.3">
      <c r="E160" s="95"/>
      <c r="F160" s="121"/>
      <c r="G160" s="118"/>
      <c r="H160" s="121"/>
      <c r="I160" s="120"/>
      <c r="J160" s="121"/>
      <c r="K160" s="118"/>
      <c r="L160" s="121"/>
    </row>
    <row r="161" spans="5:12" ht="16.5" customHeight="1" x14ac:dyDescent="0.3">
      <c r="E161" s="95"/>
      <c r="F161" s="121"/>
      <c r="G161" s="118"/>
      <c r="H161" s="121"/>
      <c r="I161" s="120"/>
      <c r="J161" s="121"/>
      <c r="K161" s="118"/>
      <c r="L161" s="121"/>
    </row>
    <row r="162" spans="5:12" ht="16.5" customHeight="1" x14ac:dyDescent="0.3">
      <c r="E162" s="95"/>
      <c r="F162" s="121"/>
      <c r="G162" s="118"/>
      <c r="H162" s="121"/>
      <c r="I162" s="120"/>
      <c r="J162" s="121"/>
      <c r="K162" s="118"/>
      <c r="L162" s="121"/>
    </row>
    <row r="163" spans="5:12" ht="16.5" customHeight="1" x14ac:dyDescent="0.3">
      <c r="E163" s="95"/>
      <c r="F163" s="121"/>
      <c r="G163" s="118"/>
      <c r="H163" s="121"/>
      <c r="I163" s="120"/>
      <c r="J163" s="121"/>
      <c r="K163" s="118"/>
      <c r="L163" s="121"/>
    </row>
    <row r="164" spans="5:12" ht="16.5" customHeight="1" x14ac:dyDescent="0.3">
      <c r="E164" s="95"/>
      <c r="F164" s="121"/>
      <c r="G164" s="118"/>
      <c r="H164" s="121"/>
      <c r="I164" s="120"/>
      <c r="J164" s="121"/>
      <c r="K164" s="118"/>
      <c r="L164" s="121"/>
    </row>
    <row r="165" spans="5:12" ht="16.5" customHeight="1" x14ac:dyDescent="0.3">
      <c r="E165" s="95"/>
      <c r="F165" s="121"/>
      <c r="G165" s="118"/>
      <c r="H165" s="121"/>
      <c r="I165" s="120"/>
      <c r="J165" s="121"/>
      <c r="K165" s="118"/>
      <c r="L165" s="121"/>
    </row>
    <row r="166" spans="5:12" ht="16.5" customHeight="1" x14ac:dyDescent="0.3">
      <c r="E166" s="95"/>
      <c r="F166" s="121"/>
      <c r="G166" s="118"/>
      <c r="H166" s="121"/>
      <c r="I166" s="120"/>
      <c r="J166" s="121"/>
      <c r="K166" s="118"/>
      <c r="L166" s="121"/>
    </row>
    <row r="167" spans="5:12" ht="16.5" customHeight="1" x14ac:dyDescent="0.3">
      <c r="E167" s="95"/>
      <c r="F167" s="121"/>
      <c r="G167" s="118"/>
      <c r="H167" s="121"/>
      <c r="I167" s="120"/>
      <c r="J167" s="121"/>
      <c r="K167" s="118"/>
      <c r="L167" s="121"/>
    </row>
    <row r="168" spans="5:12" ht="16.5" customHeight="1" x14ac:dyDescent="0.3">
      <c r="E168" s="95"/>
      <c r="F168" s="121"/>
      <c r="G168" s="118"/>
      <c r="H168" s="121"/>
      <c r="I168" s="120"/>
      <c r="J168" s="121"/>
      <c r="K168" s="118"/>
      <c r="L168" s="121"/>
    </row>
    <row r="169" spans="5:12" ht="16.5" customHeight="1" x14ac:dyDescent="0.3">
      <c r="E169" s="95"/>
      <c r="F169" s="121"/>
      <c r="G169" s="118"/>
      <c r="H169" s="121"/>
      <c r="I169" s="120"/>
      <c r="J169" s="121"/>
      <c r="K169" s="118"/>
      <c r="L169" s="121"/>
    </row>
    <row r="170" spans="5:12" ht="16.5" customHeight="1" x14ac:dyDescent="0.3">
      <c r="E170" s="95"/>
      <c r="F170" s="121"/>
      <c r="G170" s="118"/>
      <c r="H170" s="121"/>
      <c r="I170" s="120"/>
      <c r="J170" s="121"/>
      <c r="K170" s="118"/>
      <c r="L170" s="121"/>
    </row>
    <row r="171" spans="5:12" ht="16.5" customHeight="1" x14ac:dyDescent="0.3">
      <c r="E171" s="95"/>
      <c r="F171" s="121"/>
      <c r="G171" s="118"/>
      <c r="H171" s="121"/>
      <c r="I171" s="120"/>
      <c r="J171" s="121"/>
      <c r="K171" s="118"/>
      <c r="L171" s="121"/>
    </row>
    <row r="172" spans="5:12" ht="16.5" customHeight="1" x14ac:dyDescent="0.3">
      <c r="E172" s="95"/>
      <c r="F172" s="121"/>
      <c r="G172" s="118"/>
      <c r="H172" s="121"/>
      <c r="I172" s="120"/>
      <c r="J172" s="121"/>
      <c r="K172" s="118"/>
      <c r="L172" s="121"/>
    </row>
    <row r="173" spans="5:12" ht="16.5" customHeight="1" x14ac:dyDescent="0.3">
      <c r="E173" s="95"/>
      <c r="F173" s="121"/>
      <c r="G173" s="118"/>
      <c r="H173" s="121"/>
      <c r="I173" s="120"/>
      <c r="J173" s="121"/>
      <c r="K173" s="118"/>
      <c r="L173" s="121"/>
    </row>
    <row r="174" spans="5:12" ht="16.5" customHeight="1" x14ac:dyDescent="0.3">
      <c r="E174" s="95"/>
      <c r="F174" s="121"/>
      <c r="G174" s="118"/>
      <c r="H174" s="121"/>
      <c r="I174" s="120"/>
      <c r="J174" s="121"/>
      <c r="K174" s="118"/>
      <c r="L174" s="121"/>
    </row>
    <row r="175" spans="5:12" ht="16.5" customHeight="1" x14ac:dyDescent="0.3">
      <c r="E175" s="95"/>
      <c r="F175" s="121"/>
      <c r="G175" s="118"/>
      <c r="H175" s="121"/>
      <c r="I175" s="120"/>
      <c r="J175" s="121"/>
      <c r="K175" s="118"/>
      <c r="L175" s="121"/>
    </row>
    <row r="176" spans="5:12" ht="16.5" customHeight="1" x14ac:dyDescent="0.3">
      <c r="E176" s="95"/>
      <c r="F176" s="121"/>
      <c r="G176" s="118"/>
      <c r="H176" s="121"/>
      <c r="I176" s="120"/>
      <c r="J176" s="121"/>
      <c r="K176" s="118"/>
      <c r="L176" s="121"/>
    </row>
    <row r="177" spans="1:12" ht="16.5" customHeight="1" x14ac:dyDescent="0.3">
      <c r="E177" s="95"/>
      <c r="F177" s="121"/>
      <c r="G177" s="118"/>
      <c r="H177" s="121"/>
      <c r="I177" s="120"/>
      <c r="J177" s="121"/>
      <c r="K177" s="118"/>
      <c r="L177" s="121"/>
    </row>
    <row r="178" spans="1:12" ht="16.5" customHeight="1" x14ac:dyDescent="0.3">
      <c r="E178" s="95"/>
      <c r="F178" s="121"/>
      <c r="G178" s="118"/>
      <c r="H178" s="121"/>
      <c r="I178" s="120"/>
      <c r="J178" s="121"/>
      <c r="K178" s="118"/>
      <c r="L178" s="121"/>
    </row>
    <row r="179" spans="1:12" ht="17.100000000000001" customHeight="1" x14ac:dyDescent="0.3">
      <c r="E179" s="95"/>
      <c r="F179" s="121"/>
      <c r="G179" s="118"/>
      <c r="H179" s="121"/>
      <c r="I179" s="120"/>
      <c r="J179" s="121"/>
      <c r="K179" s="118"/>
      <c r="L179" s="121"/>
    </row>
    <row r="180" spans="1:12" ht="22.2" customHeight="1" x14ac:dyDescent="0.3">
      <c r="A180" s="199" t="str">
        <f>A120</f>
        <v>The accompanying condensed notes to the interim financial information are an integral part of this interim financial information.</v>
      </c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</row>
  </sheetData>
  <mergeCells count="15">
    <mergeCell ref="A180:L180"/>
    <mergeCell ref="F67:H67"/>
    <mergeCell ref="J67:L67"/>
    <mergeCell ref="A120:L120"/>
    <mergeCell ref="F126:H126"/>
    <mergeCell ref="J126:L126"/>
    <mergeCell ref="F127:H127"/>
    <mergeCell ref="J127:L127"/>
    <mergeCell ref="F66:H66"/>
    <mergeCell ref="J66:L66"/>
    <mergeCell ref="F6:H6"/>
    <mergeCell ref="J6:L6"/>
    <mergeCell ref="F7:H7"/>
    <mergeCell ref="J7:L7"/>
    <mergeCell ref="A60:L60"/>
  </mergeCells>
  <pageMargins left="0.8" right="0.5" top="0.5" bottom="0.6" header="0.49" footer="0.4"/>
  <pageSetup paperSize="9" scale="80" firstPageNumber="11" fitToWidth="0" fitToHeight="0" orientation="portrait" useFirstPageNumber="1" horizontalDpi="1200" verticalDpi="1200" r:id="rId1"/>
  <headerFooter>
    <oddFooter>&amp;R&amp;"Arial,Regular"&amp;10&amp;P</oddFooter>
  </headerFooter>
  <rowBreaks count="2" manualBreakCount="2">
    <brk id="60" max="16383" man="1"/>
    <brk id="12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88E2A2E641EF4787AD5CCC907AE568" ma:contentTypeVersion="11" ma:contentTypeDescription="Create a new document." ma:contentTypeScope="" ma:versionID="95a3ebb3e8a22e8e7b58b86b89108a0f">
  <xsd:schema xmlns:xsd="http://www.w3.org/2001/XMLSchema" xmlns:xs="http://www.w3.org/2001/XMLSchema" xmlns:p="http://schemas.microsoft.com/office/2006/metadata/properties" xmlns:ns2="e6a26bce-c093-4d73-84b1-dea480186b4b" xmlns:ns3="55778e13-3d98-4d80-808b-768e6a719265" targetNamespace="http://schemas.microsoft.com/office/2006/metadata/properties" ma:root="true" ma:fieldsID="0b9edf85398af61a91bee711d66cadc3" ns2:_="" ns3:_="">
    <xsd:import namespace="e6a26bce-c093-4d73-84b1-dea480186b4b"/>
    <xsd:import namespace="55778e13-3d98-4d80-808b-768e6a7192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26bce-c093-4d73-84b1-dea480186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bde53e-b0a2-4e98-8550-8a152603f3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778e13-3d98-4d80-808b-768e6a7192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cbe803b-ee55-4278-a115-36bcc3039d8f}" ma:internalName="TaxCatchAll" ma:showField="CatchAllData" ma:web="55778e13-3d98-4d80-808b-768e6a7192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778e13-3d98-4d80-808b-768e6a719265" xsi:nil="true"/>
    <lcf76f155ced4ddcb4097134ff3c332f xmlns="e6a26bce-c093-4d73-84b1-dea480186b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937860-97BE-4BE7-ACB4-ED855BC336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a26bce-c093-4d73-84b1-dea480186b4b"/>
    <ds:schemaRef ds:uri="55778e13-3d98-4d80-808b-768e6a7192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2010C8-4B9A-4B32-903C-422F5BDF38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A10AD2-2B32-4422-A034-7E83C76D46E6}">
  <ds:schemaRefs>
    <ds:schemaRef ds:uri="55778e13-3d98-4d80-808b-768e6a719265"/>
    <ds:schemaRef ds:uri="e6a26bce-c093-4d73-84b1-dea480186b4b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2-4</vt:lpstr>
      <vt:lpstr>5-6 (3m)</vt:lpstr>
      <vt:lpstr>7-8 (6m)</vt:lpstr>
      <vt:lpstr>9</vt:lpstr>
      <vt:lpstr>10</vt:lpstr>
      <vt:lpstr>11-13</vt:lpstr>
      <vt:lpstr>'10'!Print_Area</vt:lpstr>
    </vt:vector>
  </TitlesOfParts>
  <Manager/>
  <Company>PricewaterhouseCoopers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smsinstall</dc:creator>
  <cp:keywords/>
  <dc:description/>
  <cp:lastModifiedBy>Nutcharin Kiatchaloemlap (TH)</cp:lastModifiedBy>
  <cp:revision/>
  <cp:lastPrinted>2025-08-13T12:19:43Z</cp:lastPrinted>
  <dcterms:created xsi:type="dcterms:W3CDTF">2014-03-04T07:14:12Z</dcterms:created>
  <dcterms:modified xsi:type="dcterms:W3CDTF">2025-08-13T16:08:52Z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0x010100B288E2A2E641EF4787AD5CCC907AE568</vt:lpwstr>
  </property>
  <property fmtid="{D5CDD505-2E9C-101B-9397-08002B2CF9AE}" pid="3" name="MediaServiceImageTags">
    <vt:lpwstr/>
  </property>
</Properties>
</file>